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 defaultThemeVersion="124226"/>
  <xr:revisionPtr revIDLastSave="0" documentId="13_ncr:1_{D0BF3791-E567-47FF-AF9C-62DC538F742E}" xr6:coauthVersionLast="45" xr6:coauthVersionMax="45" xr10:uidLastSave="{00000000-0000-0000-0000-000000000000}"/>
  <bookViews>
    <workbookView xWindow="-28898" yWindow="-5595" windowWidth="28996" windowHeight="15795" activeTab="2" xr2:uid="{00000000-000D-0000-FFFF-FFFF00000000}"/>
  </bookViews>
  <sheets>
    <sheet name="Performance Non-Life Solo" sheetId="25" r:id="rId1"/>
    <sheet name="Performance Life Solo" sheetId="28" r:id="rId2"/>
    <sheet name="Performance Solo Reins." sheetId="27" r:id="rId3"/>
    <sheet name="Market-consistent B Sheet Solo" sheetId="10" r:id="rId4"/>
    <sheet name="Solvency Solo" sheetId="24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ReportingDate">[1]Inputparam!$C$4</definedName>
    <definedName name="_xlnm.Print_Area" localSheetId="3">'Market-consistent B Sheet Solo'!$B$2:$I$68</definedName>
    <definedName name="_xlnm.Print_Area" localSheetId="1">'Performance Life Solo'!$B$2:$R$43</definedName>
    <definedName name="_xlnm.Print_Area" localSheetId="0">'Performance Non-Life Solo'!$B$2:$AJ$43</definedName>
    <definedName name="_xlnm.Print_Area" localSheetId="2">'Performance Solo Reins.'!$B$2:$T$42</definedName>
    <definedName name="_xlnm.Print_Area" localSheetId="4">'Solvency Solo'!$B$2:$H$28</definedName>
    <definedName name="_xlnm.Print_Titles" localSheetId="0">'Performance Non-Life Solo'!$B:$C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24" l="1"/>
  <c r="G22" i="24"/>
  <c r="G21" i="24" s="1"/>
  <c r="G18" i="24"/>
  <c r="G17" i="24"/>
  <c r="F27" i="24" l="1"/>
  <c r="E27" i="24"/>
  <c r="E22" i="24"/>
  <c r="F22" i="24" s="1"/>
  <c r="E21" i="24"/>
  <c r="E20" i="24"/>
  <c r="E19" i="24"/>
  <c r="E18" i="24"/>
  <c r="E17" i="24"/>
  <c r="E8" i="24"/>
  <c r="E10" i="24" s="1"/>
  <c r="E12" i="24" s="1"/>
  <c r="F65" i="10"/>
  <c r="F62" i="10"/>
  <c r="F61" i="10"/>
  <c r="F50" i="10"/>
  <c r="F45" i="10" s="1"/>
  <c r="F20" i="10"/>
  <c r="H61" i="10" l="1"/>
  <c r="G61" i="10" s="1"/>
  <c r="H63" i="10"/>
  <c r="H62" i="10"/>
  <c r="G62" i="10" s="1"/>
  <c r="H59" i="10"/>
  <c r="H50" i="10"/>
  <c r="G50" i="10" s="1"/>
  <c r="H45" i="10" l="1"/>
  <c r="G45" i="10" s="1"/>
  <c r="H65" i="10"/>
  <c r="G65" i="10" s="1"/>
  <c r="H20" i="10"/>
  <c r="H34" i="10"/>
  <c r="H38" i="10"/>
  <c r="H37" i="10"/>
  <c r="H18" i="10"/>
  <c r="H9" i="10"/>
  <c r="H22" i="10"/>
  <c r="H28" i="10"/>
  <c r="H23" i="10" s="1"/>
  <c r="H42" i="10" l="1"/>
  <c r="G20" i="10"/>
  <c r="O24" i="27"/>
  <c r="E24" i="27"/>
  <c r="E23" i="27"/>
  <c r="O19" i="27"/>
  <c r="H43" i="10" l="1"/>
  <c r="H67" i="10" s="1"/>
  <c r="L27" i="27"/>
  <c r="S11" i="27"/>
  <c r="Q24" i="27"/>
  <c r="Q21" i="27"/>
  <c r="Q20" i="27"/>
  <c r="Q19" i="27"/>
  <c r="Q18" i="27"/>
  <c r="Q17" i="27"/>
  <c r="Q15" i="27"/>
  <c r="Q13" i="27"/>
  <c r="Q12" i="27"/>
  <c r="Q10" i="27"/>
  <c r="Q9" i="27"/>
  <c r="Q11" i="27" s="1"/>
  <c r="Q14" i="27" s="1"/>
  <c r="Q16" i="27" s="1"/>
  <c r="S24" i="27"/>
  <c r="S21" i="27"/>
  <c r="S20" i="27"/>
  <c r="S19" i="27"/>
  <c r="S22" i="27" s="1"/>
  <c r="S18" i="27"/>
  <c r="S17" i="27"/>
  <c r="S15" i="27"/>
  <c r="S13" i="27"/>
  <c r="S14" i="27" s="1"/>
  <c r="S16" i="27" s="1"/>
  <c r="S12" i="27"/>
  <c r="S10" i="27"/>
  <c r="S9" i="27"/>
  <c r="O21" i="27"/>
  <c r="O17" i="27"/>
  <c r="O15" i="27"/>
  <c r="O12" i="27"/>
  <c r="O9" i="27"/>
  <c r="M24" i="27"/>
  <c r="M21" i="27"/>
  <c r="M20" i="27"/>
  <c r="M19" i="27"/>
  <c r="M22" i="27" s="1"/>
  <c r="M18" i="27"/>
  <c r="M17" i="27"/>
  <c r="M15" i="27"/>
  <c r="M13" i="27"/>
  <c r="M12" i="27"/>
  <c r="M10" i="27"/>
  <c r="M9" i="27"/>
  <c r="M11" i="27" s="1"/>
  <c r="M14" i="27" s="1"/>
  <c r="M16" i="27" s="1"/>
  <c r="K24" i="27"/>
  <c r="K21" i="27"/>
  <c r="K20" i="27"/>
  <c r="K19" i="27"/>
  <c r="K18" i="27"/>
  <c r="K17" i="27"/>
  <c r="K15" i="27"/>
  <c r="K13" i="27"/>
  <c r="K12" i="27"/>
  <c r="K10" i="27"/>
  <c r="K9" i="27"/>
  <c r="K11" i="27" s="1"/>
  <c r="K14" i="27" s="1"/>
  <c r="K16" i="27" s="1"/>
  <c r="G24" i="27"/>
  <c r="G21" i="27"/>
  <c r="G20" i="27"/>
  <c r="G19" i="27"/>
  <c r="G18" i="27"/>
  <c r="G17" i="27"/>
  <c r="G15" i="27"/>
  <c r="G13" i="27"/>
  <c r="G12" i="27"/>
  <c r="G10" i="27"/>
  <c r="G9" i="27"/>
  <c r="G11" i="27" s="1"/>
  <c r="G14" i="27" s="1"/>
  <c r="G16" i="27" s="1"/>
  <c r="K22" i="27" l="1"/>
  <c r="G22" i="27"/>
  <c r="G8" i="24"/>
  <c r="G10" i="24" s="1"/>
  <c r="G12" i="24" s="1"/>
  <c r="F12" i="24" s="1"/>
  <c r="Q22" i="27"/>
  <c r="S26" i="27"/>
  <c r="Q26" i="27"/>
  <c r="G26" i="27"/>
  <c r="M26" i="27"/>
  <c r="K26" i="27"/>
  <c r="S23" i="27" l="1"/>
  <c r="S25" i="27" s="1"/>
  <c r="S27" i="27" s="1"/>
  <c r="M23" i="27"/>
  <c r="M25" i="27" s="1"/>
  <c r="M27" i="27" s="1"/>
  <c r="K23" i="27"/>
  <c r="K25" i="27" s="1"/>
  <c r="K27" i="27" s="1"/>
  <c r="G23" i="27"/>
  <c r="G25" i="27" s="1"/>
  <c r="G27" i="27" s="1"/>
  <c r="O26" i="27"/>
  <c r="Q23" i="27"/>
  <c r="Q25" i="27" s="1"/>
  <c r="Q27" i="27" s="1"/>
  <c r="O23" i="27"/>
  <c r="O25" i="27" s="1"/>
  <c r="E40" i="27" l="1"/>
  <c r="E33" i="27"/>
  <c r="E29" i="27"/>
  <c r="E30" i="27" s="1"/>
  <c r="E28" i="27"/>
  <c r="E26" i="27"/>
  <c r="E25" i="27"/>
  <c r="E20" i="27"/>
  <c r="O20" i="27" s="1"/>
  <c r="E19" i="27"/>
  <c r="E18" i="27"/>
  <c r="O18" i="27" s="1"/>
  <c r="E17" i="27"/>
  <c r="E13" i="27"/>
  <c r="O13" i="27" s="1"/>
  <c r="E12" i="27"/>
  <c r="E10" i="27"/>
  <c r="O10" i="27" s="1"/>
  <c r="O11" i="27" s="1"/>
  <c r="O14" i="27" s="1"/>
  <c r="O16" i="27" s="1"/>
  <c r="E9" i="27"/>
  <c r="E11" i="27" s="1"/>
  <c r="E14" i="27" s="1"/>
  <c r="E16" i="27" s="1"/>
  <c r="E22" i="27" l="1"/>
  <c r="O22" i="27"/>
  <c r="O27" i="27" s="1"/>
  <c r="E34" i="27"/>
  <c r="E39" i="27" s="1"/>
  <c r="E41" i="27" s="1"/>
  <c r="E27" i="27"/>
  <c r="N21" i="27"/>
  <c r="J26" i="27"/>
  <c r="J24" i="27"/>
  <c r="J23" i="27"/>
  <c r="J25" i="27" s="1"/>
  <c r="J21" i="27"/>
  <c r="J20" i="27"/>
  <c r="J19" i="27"/>
  <c r="J18" i="27"/>
  <c r="J17" i="27"/>
  <c r="J22" i="27" s="1"/>
  <c r="J15" i="27"/>
  <c r="J13" i="27"/>
  <c r="J12" i="27"/>
  <c r="J10" i="27"/>
  <c r="J9" i="27"/>
  <c r="J11" i="27" s="1"/>
  <c r="J27" i="27" l="1"/>
  <c r="J14" i="27"/>
  <c r="J16" i="27" s="1"/>
  <c r="D38" i="27"/>
  <c r="D37" i="27"/>
  <c r="D36" i="27"/>
  <c r="D35" i="27"/>
  <c r="D32" i="27"/>
  <c r="D31" i="27"/>
  <c r="D24" i="27"/>
  <c r="D21" i="27"/>
  <c r="D15" i="27"/>
  <c r="N18" i="27" l="1"/>
  <c r="D18" i="27"/>
  <c r="N10" i="27" l="1"/>
  <c r="D10" i="27"/>
  <c r="D40" i="27"/>
  <c r="D23" i="27"/>
  <c r="D9" i="27"/>
  <c r="N12" i="27" l="1"/>
  <c r="D12" i="27"/>
  <c r="N13" i="27"/>
  <c r="D13" i="27"/>
  <c r="N17" i="27"/>
  <c r="D17" i="27"/>
  <c r="N23" i="27"/>
  <c r="N25" i="27" s="1"/>
  <c r="N9" i="27"/>
  <c r="N11" i="27" s="1"/>
  <c r="N14" i="27" s="1"/>
  <c r="N16" i="27" s="1"/>
  <c r="D25" i="27" l="1"/>
  <c r="N19" i="27"/>
  <c r="D19" i="27"/>
  <c r="N26" i="27"/>
  <c r="D26" i="27"/>
  <c r="D11" i="27"/>
  <c r="D14" i="27"/>
  <c r="D28" i="27"/>
  <c r="D20" i="27"/>
  <c r="D22" i="27" l="1"/>
  <c r="N20" i="27"/>
  <c r="N22" i="27" s="1"/>
  <c r="N27" i="27" s="1"/>
  <c r="D16" i="27" l="1"/>
  <c r="D27" i="27" l="1"/>
  <c r="D30" i="27" l="1"/>
  <c r="D29" i="27"/>
  <c r="D33" i="27" l="1"/>
  <c r="D34" i="27" l="1"/>
  <c r="D41" i="27" l="1"/>
  <c r="D39" i="27"/>
  <c r="F38" i="10" l="1"/>
  <c r="G38" i="10" s="1"/>
  <c r="F39" i="10" l="1"/>
  <c r="G39" i="10" s="1"/>
  <c r="F9" i="10"/>
  <c r="G9" i="10" s="1"/>
  <c r="F37" i="10"/>
  <c r="G37" i="10" s="1"/>
  <c r="F22" i="10"/>
  <c r="F42" i="10" l="1"/>
  <c r="G42" i="10" s="1"/>
  <c r="G22" i="10"/>
  <c r="F18" i="10"/>
  <c r="G18" i="10" s="1"/>
  <c r="F43" i="10"/>
  <c r="F67" i="10" s="1"/>
  <c r="G67" i="10" s="1"/>
</calcChain>
</file>

<file path=xl/sharedStrings.xml><?xml version="1.0" encoding="utf-8"?>
<sst xmlns="http://schemas.openxmlformats.org/spreadsheetml/2006/main" count="312" uniqueCount="265">
  <si>
    <r>
      <rPr>
        <b/>
        <sz val="12"/>
        <rFont val="Arial"/>
        <family val="2"/>
      </rPr>
      <t>Financial situation report: quantitative template "Performance Solo NL"</t>
    </r>
  </si>
  <si>
    <r>
      <rPr>
        <sz val="10"/>
        <color theme="1"/>
        <rFont val="Arial"/>
        <family val="2"/>
      </rPr>
      <t>Currency: CHF or annual report currency</t>
    </r>
  </si>
  <si>
    <r>
      <rPr>
        <sz val="10"/>
        <color theme="1"/>
        <rFont val="Arial"/>
        <family val="2"/>
      </rPr>
      <t xml:space="preserve">Amounts stated in millions </t>
    </r>
  </si>
  <si>
    <r>
      <rPr>
        <sz val="10"/>
        <color theme="1"/>
        <rFont val="Arial"/>
        <family val="2"/>
      </rPr>
      <t>Total</t>
    </r>
  </si>
  <si>
    <r>
      <rPr>
        <sz val="10"/>
        <color theme="1"/>
        <rFont val="Arial"/>
        <family val="2"/>
      </rPr>
      <t>Direct Swiss business</t>
    </r>
  </si>
  <si>
    <r>
      <rPr>
        <sz val="10"/>
        <color theme="1"/>
        <rFont val="Arial"/>
        <family val="2"/>
      </rPr>
      <t>Direct non-Swiss business</t>
    </r>
  </si>
  <si>
    <r>
      <rPr>
        <sz val="10"/>
        <color theme="1"/>
        <rFont val="Arial"/>
        <family val="2"/>
      </rPr>
      <t>Indirect business</t>
    </r>
  </si>
  <si>
    <r>
      <rPr>
        <sz val="10"/>
        <rFont val="Arial"/>
        <family val="2"/>
      </rPr>
      <t>Accident</t>
    </r>
  </si>
  <si>
    <r>
      <rPr>
        <sz val="10"/>
        <rFont val="Arial"/>
        <family val="2"/>
      </rPr>
      <t>Illness</t>
    </r>
  </si>
  <si>
    <r>
      <rPr>
        <sz val="10"/>
        <rFont val="Arial"/>
        <family val="2"/>
      </rPr>
      <t>Motor vehicle</t>
    </r>
  </si>
  <si>
    <r>
      <rPr>
        <sz val="10"/>
        <rFont val="Arial"/>
        <family val="2"/>
      </rPr>
      <t xml:space="preserve">Transport </t>
    </r>
  </si>
  <si>
    <r>
      <rPr>
        <sz val="10"/>
        <rFont val="Arial"/>
        <family val="2"/>
      </rPr>
      <t>General third-party 
liability</t>
    </r>
  </si>
  <si>
    <r>
      <rPr>
        <sz val="10"/>
        <rFont val="Arial"/>
        <family val="2"/>
      </rPr>
      <t>Other branches</t>
    </r>
  </si>
  <si>
    <r>
      <rPr>
        <sz val="10"/>
        <rFont val="Arial"/>
        <family val="2"/>
      </rPr>
      <t>Total</t>
    </r>
  </si>
  <si>
    <r>
      <rPr>
        <sz val="10"/>
        <color theme="1"/>
        <rFont val="Arial"/>
        <family val="2"/>
      </rPr>
      <t>Personal accident</t>
    </r>
  </si>
  <si>
    <r>
      <rPr>
        <sz val="10"/>
        <rFont val="Arial"/>
        <family val="2"/>
      </rPr>
      <t>Health</t>
    </r>
  </si>
  <si>
    <r>
      <rPr>
        <sz val="10"/>
        <rFont val="Arial"/>
        <family val="2"/>
      </rPr>
      <t>Motor</t>
    </r>
  </si>
  <si>
    <r>
      <rPr>
        <sz val="10"/>
        <rFont val="Arial"/>
        <family val="2"/>
      </rPr>
      <t>Marine, aviation,
 transport</t>
    </r>
  </si>
  <si>
    <r>
      <rPr>
        <sz val="10"/>
        <rFont val="Arial"/>
        <family val="2"/>
      </rPr>
      <t>Property</t>
    </r>
  </si>
  <si>
    <r>
      <rPr>
        <sz val="10"/>
        <color theme="1"/>
        <rFont val="Arial"/>
        <family val="2"/>
      </rPr>
      <t>Casualty</t>
    </r>
  </si>
  <si>
    <r>
      <rPr>
        <sz val="10"/>
        <rFont val="Arial"/>
        <family val="2"/>
      </rPr>
      <t>Miscellaneous</t>
    </r>
  </si>
  <si>
    <r>
      <rPr>
        <sz val="10"/>
        <rFont val="Arial"/>
        <family val="2"/>
      </rPr>
      <t>Reporting year</t>
    </r>
  </si>
  <si>
    <r>
      <rPr>
        <sz val="10"/>
        <rFont val="Arial"/>
        <family val="2"/>
      </rPr>
      <t>Reporting year</t>
    </r>
  </si>
  <si>
    <r>
      <rPr>
        <sz val="10"/>
        <rFont val="Arial"/>
        <family val="2"/>
      </rPr>
      <t>Reporting year</t>
    </r>
  </si>
  <si>
    <r>
      <rPr>
        <sz val="10"/>
        <rFont val="Arial"/>
        <family val="2"/>
      </rPr>
      <t>Reporting year</t>
    </r>
  </si>
  <si>
    <r>
      <rPr>
        <sz val="10"/>
        <rFont val="Arial"/>
        <family val="2"/>
      </rPr>
      <t>Reporting year</t>
    </r>
  </si>
  <si>
    <r>
      <rPr>
        <sz val="10"/>
        <rFont val="Arial"/>
        <family val="2"/>
      </rPr>
      <t>Reporting year</t>
    </r>
  </si>
  <si>
    <r>
      <rPr>
        <sz val="10"/>
        <rFont val="Arial"/>
        <family val="2"/>
      </rPr>
      <t>Reporting year</t>
    </r>
  </si>
  <si>
    <r>
      <rPr>
        <sz val="10"/>
        <rFont val="Arial"/>
        <family val="2"/>
      </rPr>
      <t>Reporting year</t>
    </r>
  </si>
  <si>
    <r>
      <rPr>
        <sz val="10"/>
        <rFont val="Arial"/>
        <family val="2"/>
      </rPr>
      <t>Reporting year</t>
    </r>
  </si>
  <si>
    <r>
      <rPr>
        <sz val="10"/>
        <rFont val="Arial"/>
        <family val="2"/>
      </rPr>
      <t>Reporting year</t>
    </r>
  </si>
  <si>
    <r>
      <rPr>
        <sz val="10"/>
        <rFont val="Arial"/>
        <family val="2"/>
      </rPr>
      <t>Reporting year</t>
    </r>
  </si>
  <si>
    <r>
      <rPr>
        <sz val="10"/>
        <rFont val="Arial"/>
        <family val="2"/>
      </rPr>
      <t>Reporting year</t>
    </r>
  </si>
  <si>
    <r>
      <rPr>
        <sz val="10"/>
        <rFont val="Arial"/>
        <family val="2"/>
      </rPr>
      <t>Reporting year</t>
    </r>
  </si>
  <si>
    <r>
      <rPr>
        <sz val="10"/>
        <rFont val="Arial"/>
        <family val="2"/>
      </rPr>
      <t>Reporting year</t>
    </r>
  </si>
  <si>
    <r>
      <rPr>
        <sz val="10"/>
        <rFont val="Arial"/>
        <family val="2"/>
      </rPr>
      <t>Reporting year</t>
    </r>
  </si>
  <si>
    <r>
      <rPr>
        <sz val="10"/>
        <rFont val="Arial"/>
        <family val="2"/>
      </rPr>
      <t>Reporting
year</t>
    </r>
  </si>
  <si>
    <r>
      <rPr>
        <sz val="10"/>
        <color theme="1"/>
        <rFont val="Arial"/>
        <family val="2"/>
      </rPr>
      <t>Gross premiums</t>
    </r>
  </si>
  <si>
    <r>
      <rPr>
        <sz val="10"/>
        <color theme="1"/>
        <rFont val="Arial"/>
        <family val="2"/>
      </rPr>
      <t>Reinsurers' share of gross premiums</t>
    </r>
  </si>
  <si>
    <r>
      <rPr>
        <sz val="10"/>
        <color theme="1"/>
        <rFont val="Arial"/>
        <family val="2"/>
      </rPr>
      <t>Premiums for own account (1 + 2)</t>
    </r>
  </si>
  <si>
    <r>
      <rPr>
        <sz val="10"/>
        <color theme="1"/>
        <rFont val="Arial"/>
        <family val="2"/>
      </rPr>
      <t>Change in unearned premium reserves</t>
    </r>
  </si>
  <si>
    <r>
      <rPr>
        <sz val="10"/>
        <color theme="1"/>
        <rFont val="Arial"/>
        <family val="2"/>
      </rPr>
      <t>Reinsurers' share of change in unearned premium reserves</t>
    </r>
  </si>
  <si>
    <r>
      <rPr>
        <sz val="10"/>
        <color theme="1"/>
        <rFont val="Arial"/>
        <family val="2"/>
      </rPr>
      <t>Premiums earned for own account (3 + 4 + 5)</t>
    </r>
  </si>
  <si>
    <r>
      <rPr>
        <sz val="10"/>
        <color theme="1"/>
        <rFont val="Arial"/>
        <family val="2"/>
      </rPr>
      <t>Other income from insurance business</t>
    </r>
  </si>
  <si>
    <r>
      <rPr>
        <b/>
        <sz val="10"/>
        <color theme="0"/>
        <rFont val="Arial"/>
        <family val="2"/>
      </rPr>
      <t>Total income from underwriting business (6 + 7)</t>
    </r>
  </si>
  <si>
    <r>
      <rPr>
        <sz val="10"/>
        <color theme="1"/>
        <rFont val="Arial"/>
        <family val="2"/>
      </rPr>
      <t>Payments for insurance claims (gross)</t>
    </r>
  </si>
  <si>
    <r>
      <rPr>
        <sz val="10"/>
        <color theme="1"/>
        <rFont val="Arial"/>
        <family val="2"/>
      </rPr>
      <t xml:space="preserve">Reinsurers' share of payments for insurance claims </t>
    </r>
  </si>
  <si>
    <r>
      <rPr>
        <sz val="10"/>
        <color theme="1"/>
        <rFont val="Arial"/>
        <family val="2"/>
      </rPr>
      <t>Change in technical provisions</t>
    </r>
  </si>
  <si>
    <r>
      <rPr>
        <sz val="10"/>
        <color theme="1"/>
        <rFont val="Arial"/>
        <family val="2"/>
      </rPr>
      <t>Reinsurers' share of change in technical provisions</t>
    </r>
  </si>
  <si>
    <r>
      <rPr>
        <sz val="10"/>
        <color theme="1"/>
        <rFont val="Arial"/>
        <family val="2"/>
      </rPr>
      <t>Change in technical provisions for unit-linked life insurance</t>
    </r>
  </si>
  <si>
    <r>
      <rPr>
        <b/>
        <sz val="10"/>
        <color theme="0"/>
        <rFont val="Arial"/>
        <family val="2"/>
      </rPr>
      <t>Expenses for insurance claims for own account (9 + 10 + 11 + 12 + 13)</t>
    </r>
  </si>
  <si>
    <r>
      <rPr>
        <sz val="10"/>
        <color theme="1"/>
        <rFont val="Arial"/>
        <family val="2"/>
      </rPr>
      <t>Acquisition and administration expenses</t>
    </r>
  </si>
  <si>
    <r>
      <rPr>
        <sz val="10"/>
        <color theme="1"/>
        <rFont val="Arial"/>
        <family val="2"/>
      </rPr>
      <t>Reinsurers' share of acquisition and administration expenses</t>
    </r>
  </si>
  <si>
    <r>
      <rPr>
        <sz val="10"/>
        <color theme="1"/>
        <rFont val="Arial"/>
        <family val="2"/>
      </rPr>
      <t>Acquisition and administration expenses for own account (15 + 16)</t>
    </r>
  </si>
  <si>
    <r>
      <rPr>
        <sz val="10"/>
        <color theme="1"/>
        <rFont val="Arial"/>
        <family val="2"/>
      </rPr>
      <t>Other underwriting expenses for own account</t>
    </r>
  </si>
  <si>
    <r>
      <rPr>
        <b/>
        <sz val="10"/>
        <color theme="0"/>
        <rFont val="Arial"/>
        <family val="2"/>
      </rPr>
      <t>Total expenses from underwriting business (14 + 17 + 18) (non-life insurance only)</t>
    </r>
  </si>
  <si>
    <r>
      <rPr>
        <sz val="10"/>
        <color theme="1"/>
        <rFont val="Arial"/>
        <family val="2"/>
      </rPr>
      <t>Investment income</t>
    </r>
  </si>
  <si>
    <r>
      <rPr>
        <sz val="10"/>
        <color theme="1"/>
        <rFont val="Arial"/>
        <family val="2"/>
      </rPr>
      <t>Investment expenses</t>
    </r>
  </si>
  <si>
    <r>
      <rPr>
        <b/>
        <sz val="10"/>
        <color theme="0"/>
        <rFont val="Arial"/>
        <family val="2"/>
      </rPr>
      <t>Net investment income (20 + 21)</t>
    </r>
  </si>
  <si>
    <r>
      <rPr>
        <sz val="10"/>
        <color theme="1"/>
        <rFont val="Arial"/>
        <family val="2"/>
      </rPr>
      <t>Capital and interest income from unit-linked life insurance</t>
    </r>
  </si>
  <si>
    <r>
      <rPr>
        <sz val="10"/>
        <color theme="1"/>
        <rFont val="Arial"/>
        <family val="2"/>
      </rPr>
      <t>Other financial income</t>
    </r>
  </si>
  <si>
    <r>
      <rPr>
        <sz val="10"/>
        <color theme="1"/>
        <rFont val="Arial"/>
        <family val="2"/>
      </rPr>
      <t>Other financial expenses</t>
    </r>
  </si>
  <si>
    <r>
      <rPr>
        <b/>
        <sz val="10"/>
        <color theme="0"/>
        <rFont val="Arial"/>
        <family val="2"/>
      </rPr>
      <t>Operating result (8 + 14 + 17 + 18 + 22 + 23 + 24 + 25)</t>
    </r>
  </si>
  <si>
    <r>
      <rPr>
        <sz val="10"/>
        <color theme="1"/>
        <rFont val="Arial"/>
        <family val="2"/>
      </rPr>
      <t>Interest expenses for interest-bearing liabilities</t>
    </r>
  </si>
  <si>
    <r>
      <rPr>
        <sz val="10"/>
        <color theme="1"/>
        <rFont val="Arial"/>
        <family val="2"/>
      </rPr>
      <t>Other income</t>
    </r>
  </si>
  <si>
    <r>
      <rPr>
        <sz val="10"/>
        <color theme="1"/>
        <rFont val="Arial"/>
        <family val="2"/>
      </rPr>
      <t>Other expenses</t>
    </r>
  </si>
  <si>
    <r>
      <rPr>
        <sz val="10"/>
        <color theme="1"/>
        <rFont val="Arial"/>
        <family val="2"/>
      </rPr>
      <t>Extraordinary income/expenses</t>
    </r>
  </si>
  <si>
    <r>
      <rPr>
        <b/>
        <sz val="10"/>
        <color theme="0"/>
        <rFont val="Arial"/>
        <family val="2"/>
      </rPr>
      <t>Profit / loss before taxes (26 + 27 + 28 + 29 + 30)</t>
    </r>
  </si>
  <si>
    <r>
      <rPr>
        <sz val="10"/>
        <color theme="1"/>
        <rFont val="Arial"/>
        <family val="2"/>
      </rPr>
      <t>Direct taxes</t>
    </r>
  </si>
  <si>
    <r>
      <rPr>
        <b/>
        <sz val="10"/>
        <color theme="0"/>
        <rFont val="Arial"/>
        <family val="2"/>
      </rPr>
      <t>Profit / loss (31 + 32)</t>
    </r>
  </si>
  <si>
    <r>
      <rPr>
        <sz val="10"/>
        <color theme="1"/>
        <rFont val="Arial"/>
        <family val="2"/>
      </rPr>
      <t>Currency: CHF or annual report currency</t>
    </r>
  </si>
  <si>
    <r>
      <rPr>
        <sz val="10"/>
        <color theme="1"/>
        <rFont val="Arial"/>
        <family val="2"/>
      </rPr>
      <t xml:space="preserve">Amounts stated in millions </t>
    </r>
  </si>
  <si>
    <r>
      <rPr>
        <sz val="10"/>
        <color theme="1"/>
        <rFont val="Arial"/>
        <family val="2"/>
      </rPr>
      <t>Total</t>
    </r>
  </si>
  <si>
    <r>
      <rPr>
        <sz val="10"/>
        <color theme="1"/>
        <rFont val="Arial"/>
        <family val="2"/>
      </rPr>
      <t>Swiss business</t>
    </r>
  </si>
  <si>
    <r>
      <rPr>
        <sz val="10"/>
        <color theme="1"/>
        <rFont val="Arial"/>
        <family val="2"/>
      </rPr>
      <t>Non-Swiss business</t>
    </r>
  </si>
  <si>
    <r>
      <rPr>
        <sz val="10"/>
        <rFont val="Arial"/>
        <family val="2"/>
      </rPr>
      <t xml:space="preserve">Individual life </t>
    </r>
  </si>
  <si>
    <r>
      <rPr>
        <sz val="10"/>
        <rFont val="Arial"/>
        <family val="2"/>
      </rPr>
      <t>Group life</t>
    </r>
  </si>
  <si>
    <r>
      <rPr>
        <sz val="10"/>
        <rFont val="Arial"/>
        <family val="2"/>
      </rPr>
      <t>Unit-linked life insurance</t>
    </r>
  </si>
  <si>
    <r>
      <rPr>
        <sz val="10"/>
        <rFont val="Arial"/>
        <family val="2"/>
      </rPr>
      <t>Other forms of life insurance</t>
    </r>
  </si>
  <si>
    <r>
      <rPr>
        <sz val="10"/>
        <rFont val="Arial"/>
        <family val="2"/>
      </rPr>
      <t>Total</t>
    </r>
  </si>
  <si>
    <r>
      <rPr>
        <sz val="10"/>
        <color theme="1"/>
        <rFont val="Arial"/>
        <family val="2"/>
      </rPr>
      <t>Total</t>
    </r>
  </si>
  <si>
    <r>
      <rPr>
        <sz val="10"/>
        <rFont val="Arial"/>
        <family val="2"/>
      </rPr>
      <t>Reporting
year</t>
    </r>
  </si>
  <si>
    <r>
      <rPr>
        <sz val="10"/>
        <rFont val="Arial"/>
        <family val="2"/>
      </rPr>
      <t>Reporting
year</t>
    </r>
  </si>
  <si>
    <r>
      <rPr>
        <sz val="10"/>
        <rFont val="Arial"/>
        <family val="2"/>
      </rPr>
      <t>Reporting
year</t>
    </r>
  </si>
  <si>
    <r>
      <rPr>
        <sz val="10"/>
        <rFont val="Arial"/>
        <family val="2"/>
      </rPr>
      <t>Reporting
year</t>
    </r>
  </si>
  <si>
    <r>
      <rPr>
        <sz val="10"/>
        <rFont val="Arial"/>
        <family val="2"/>
      </rPr>
      <t>Reporting
year</t>
    </r>
  </si>
  <si>
    <r>
      <rPr>
        <sz val="10"/>
        <rFont val="Arial"/>
        <family val="2"/>
      </rPr>
      <t>Reporting
year</t>
    </r>
  </si>
  <si>
    <r>
      <rPr>
        <sz val="10"/>
        <rFont val="Arial"/>
        <family val="2"/>
      </rPr>
      <t>Reporting
year</t>
    </r>
  </si>
  <si>
    <r>
      <rPr>
        <sz val="10"/>
        <color theme="1"/>
        <rFont val="Arial"/>
        <family val="2"/>
      </rPr>
      <t>Gross premiums</t>
    </r>
  </si>
  <si>
    <r>
      <rPr>
        <sz val="10"/>
        <color theme="1"/>
        <rFont val="Arial"/>
        <family val="2"/>
      </rPr>
      <t>Reinsurers' share of gross premiums</t>
    </r>
  </si>
  <si>
    <r>
      <rPr>
        <sz val="10"/>
        <color theme="1"/>
        <rFont val="Arial"/>
        <family val="2"/>
      </rPr>
      <t>Premiums for own account (1 + 2)</t>
    </r>
  </si>
  <si>
    <r>
      <rPr>
        <sz val="10"/>
        <color theme="1"/>
        <rFont val="Arial"/>
        <family val="2"/>
      </rPr>
      <t>Change in unearned premium reserves</t>
    </r>
  </si>
  <si>
    <r>
      <rPr>
        <sz val="10"/>
        <color theme="1"/>
        <rFont val="Arial"/>
        <family val="2"/>
      </rPr>
      <t>Reinsurers' share of change in unearned premium reserves</t>
    </r>
  </si>
  <si>
    <r>
      <rPr>
        <sz val="10"/>
        <color theme="1"/>
        <rFont val="Arial"/>
        <family val="2"/>
      </rPr>
      <t>Premiums earned for own account (3 + 4 + 5)</t>
    </r>
  </si>
  <si>
    <r>
      <rPr>
        <sz val="10"/>
        <color theme="1"/>
        <rFont val="Arial"/>
        <family val="2"/>
      </rPr>
      <t>Other income from insurance business</t>
    </r>
  </si>
  <si>
    <r>
      <rPr>
        <b/>
        <sz val="10"/>
        <color theme="0"/>
        <rFont val="Arial"/>
        <family val="2"/>
      </rPr>
      <t>Total income from underwriting business (6 + 7)</t>
    </r>
  </si>
  <si>
    <r>
      <rPr>
        <sz val="10"/>
        <color theme="1"/>
        <rFont val="Arial"/>
        <family val="2"/>
      </rPr>
      <t>Payments for insurance claims (gross)</t>
    </r>
  </si>
  <si>
    <r>
      <rPr>
        <sz val="10"/>
        <color theme="1"/>
        <rFont val="Arial"/>
        <family val="2"/>
      </rPr>
      <t>Reinsurers' share of payments for insurance claims</t>
    </r>
  </si>
  <si>
    <r>
      <rPr>
        <sz val="10"/>
        <color theme="1"/>
        <rFont val="Arial"/>
        <family val="2"/>
      </rPr>
      <t>Change in technical provisions</t>
    </r>
  </si>
  <si>
    <r>
      <rPr>
        <sz val="10"/>
        <color theme="1"/>
        <rFont val="Arial"/>
        <family val="2"/>
      </rPr>
      <t>Reinsurers' share of change in technical provisions</t>
    </r>
  </si>
  <si>
    <r>
      <rPr>
        <sz val="10"/>
        <color theme="1"/>
        <rFont val="Arial"/>
        <family val="2"/>
      </rPr>
      <t>Change in technical provisions for unit-linked life insurance</t>
    </r>
  </si>
  <si>
    <r>
      <rPr>
        <sz val="10"/>
        <color theme="1"/>
        <rFont val="Arial"/>
        <family val="2"/>
      </rPr>
      <t>Acquisition and administration expenses</t>
    </r>
  </si>
  <si>
    <r>
      <rPr>
        <sz val="10"/>
        <color theme="1"/>
        <rFont val="Arial"/>
        <family val="2"/>
      </rPr>
      <t>Reinsurers' share of acquisition and administration expenses</t>
    </r>
  </si>
  <si>
    <r>
      <rPr>
        <sz val="10"/>
        <color theme="1"/>
        <rFont val="Arial"/>
        <family val="2"/>
      </rPr>
      <t>Acquisition and administration expenses for own account (15 + 16)</t>
    </r>
  </si>
  <si>
    <r>
      <rPr>
        <sz val="10"/>
        <color theme="1"/>
        <rFont val="Arial"/>
        <family val="2"/>
      </rPr>
      <t>Other underwriting expenses for own account</t>
    </r>
  </si>
  <si>
    <r>
      <rPr>
        <b/>
        <sz val="10"/>
        <color theme="0"/>
        <rFont val="Arial"/>
        <family val="2"/>
      </rPr>
      <t>Total expenses from underwriting business (14 + 17 + 18) (non-life insurance only)</t>
    </r>
  </si>
  <si>
    <r>
      <rPr>
        <sz val="10"/>
        <color theme="1"/>
        <rFont val="Arial"/>
        <family val="2"/>
      </rPr>
      <t>Investment income</t>
    </r>
  </si>
  <si>
    <r>
      <rPr>
        <sz val="10"/>
        <color theme="1"/>
        <rFont val="Arial"/>
        <family val="2"/>
      </rPr>
      <t>Investment expenses</t>
    </r>
  </si>
  <si>
    <r>
      <rPr>
        <b/>
        <sz val="10"/>
        <color theme="0"/>
        <rFont val="Arial"/>
        <family val="2"/>
      </rPr>
      <t>Net investment income (20 + 21)</t>
    </r>
  </si>
  <si>
    <r>
      <rPr>
        <sz val="10"/>
        <color theme="1"/>
        <rFont val="Arial"/>
        <family val="2"/>
      </rPr>
      <t>Capital and interest income from unit-linked life insurance</t>
    </r>
  </si>
  <si>
    <r>
      <rPr>
        <sz val="10"/>
        <color theme="1"/>
        <rFont val="Arial"/>
        <family val="2"/>
      </rPr>
      <t>Other financial income</t>
    </r>
  </si>
  <si>
    <r>
      <rPr>
        <sz val="10"/>
        <color theme="1"/>
        <rFont val="Arial"/>
        <family val="2"/>
      </rPr>
      <t>Other financial expenses</t>
    </r>
  </si>
  <si>
    <r>
      <rPr>
        <b/>
        <sz val="10"/>
        <color theme="0"/>
        <rFont val="Arial"/>
        <family val="2"/>
      </rPr>
      <t>Operating result (8 + 14 + 17 + 18 + 22 + 23 + 24 + 25)</t>
    </r>
  </si>
  <si>
    <r>
      <rPr>
        <sz val="10"/>
        <color theme="1"/>
        <rFont val="Arial"/>
        <family val="2"/>
      </rPr>
      <t>Interest expenses for interest-bearing liabilities</t>
    </r>
  </si>
  <si>
    <r>
      <rPr>
        <sz val="10"/>
        <color theme="1"/>
        <rFont val="Arial"/>
        <family val="2"/>
      </rPr>
      <t>Other income</t>
    </r>
  </si>
  <si>
    <r>
      <rPr>
        <sz val="10"/>
        <color theme="1"/>
        <rFont val="Arial"/>
        <family val="2"/>
      </rPr>
      <t>Other expenses</t>
    </r>
  </si>
  <si>
    <r>
      <rPr>
        <sz val="10"/>
        <color theme="1"/>
        <rFont val="Arial"/>
        <family val="2"/>
      </rPr>
      <t>Extraordinary income/expenses</t>
    </r>
  </si>
  <si>
    <r>
      <rPr>
        <b/>
        <sz val="10"/>
        <color theme="0"/>
        <rFont val="Arial"/>
        <family val="2"/>
      </rPr>
      <t>Profit / loss before taxes (26 + 27 + 28 + 29 + 30)</t>
    </r>
  </si>
  <si>
    <r>
      <rPr>
        <sz val="10"/>
        <color theme="1"/>
        <rFont val="Arial"/>
        <family val="2"/>
      </rPr>
      <t>Direct taxes</t>
    </r>
  </si>
  <si>
    <r>
      <rPr>
        <b/>
        <sz val="10"/>
        <color theme="0"/>
        <rFont val="Arial"/>
        <family val="2"/>
      </rPr>
      <t>Profit / loss (31 + 32)</t>
    </r>
  </si>
  <si>
    <r>
      <rPr>
        <sz val="10"/>
        <color theme="1"/>
        <rFont val="Arial"/>
        <family val="2"/>
      </rPr>
      <t>Currency: CHF or annual report currency</t>
    </r>
  </si>
  <si>
    <r>
      <rPr>
        <sz val="10"/>
        <color theme="1"/>
        <rFont val="Arial"/>
        <family val="2"/>
      </rPr>
      <t xml:space="preserve">Amounts stated in millions </t>
    </r>
  </si>
  <si>
    <r>
      <rPr>
        <sz val="10"/>
        <rFont val="Arial"/>
        <family val="2"/>
      </rPr>
      <t>Total</t>
    </r>
  </si>
  <si>
    <r>
      <rPr>
        <sz val="10"/>
        <color theme="1"/>
        <rFont val="Arial"/>
        <family val="2"/>
      </rPr>
      <t>Personal accident</t>
    </r>
  </si>
  <si>
    <r>
      <rPr>
        <sz val="10"/>
        <rFont val="Arial"/>
        <family val="2"/>
      </rPr>
      <t>Health</t>
    </r>
  </si>
  <si>
    <r>
      <rPr>
        <sz val="10"/>
        <rFont val="Arial"/>
        <family val="2"/>
      </rPr>
      <t>Motor</t>
    </r>
  </si>
  <si>
    <r>
      <rPr>
        <sz val="10"/>
        <rFont val="Arial"/>
        <family val="2"/>
      </rPr>
      <t>Marine, aviation,
 transport</t>
    </r>
  </si>
  <si>
    <r>
      <rPr>
        <sz val="10"/>
        <rFont val="Arial"/>
        <family val="2"/>
      </rPr>
      <t>Property</t>
    </r>
  </si>
  <si>
    <r>
      <rPr>
        <sz val="10"/>
        <color theme="1"/>
        <rFont val="Arial"/>
        <family val="2"/>
      </rPr>
      <t>Casualty</t>
    </r>
  </si>
  <si>
    <r>
      <rPr>
        <sz val="10"/>
        <rFont val="Arial"/>
        <family val="2"/>
      </rPr>
      <t>Miscellaneous</t>
    </r>
  </si>
  <si>
    <r>
      <rPr>
        <sz val="10"/>
        <rFont val="Arial"/>
        <family val="2"/>
      </rPr>
      <t>Reporting
year</t>
    </r>
  </si>
  <si>
    <r>
      <rPr>
        <sz val="10"/>
        <rFont val="Arial"/>
        <family val="2"/>
      </rPr>
      <t>Reporting
year</t>
    </r>
  </si>
  <si>
    <r>
      <rPr>
        <sz val="10"/>
        <rFont val="Arial"/>
        <family val="2"/>
      </rPr>
      <t>Reporting
year</t>
    </r>
  </si>
  <si>
    <r>
      <rPr>
        <sz val="10"/>
        <rFont val="Arial"/>
        <family val="2"/>
      </rPr>
      <t>Reporting
year</t>
    </r>
  </si>
  <si>
    <r>
      <rPr>
        <sz val="10"/>
        <rFont val="Arial"/>
        <family val="2"/>
      </rPr>
      <t>Reporting
year</t>
    </r>
  </si>
  <si>
    <r>
      <rPr>
        <sz val="10"/>
        <rFont val="Arial"/>
        <family val="2"/>
      </rPr>
      <t>Reporting
year</t>
    </r>
  </si>
  <si>
    <r>
      <rPr>
        <sz val="10"/>
        <rFont val="Arial"/>
        <family val="2"/>
      </rPr>
      <t>Reporting
year</t>
    </r>
  </si>
  <si>
    <r>
      <rPr>
        <sz val="10"/>
        <rFont val="Arial"/>
        <family val="2"/>
      </rPr>
      <t>Reporting
year</t>
    </r>
  </si>
  <si>
    <r>
      <rPr>
        <sz val="10"/>
        <color theme="1"/>
        <rFont val="Arial"/>
        <family val="2"/>
      </rPr>
      <t>Gross premiums</t>
    </r>
  </si>
  <si>
    <r>
      <rPr>
        <sz val="10"/>
        <color theme="1"/>
        <rFont val="Arial"/>
        <family val="2"/>
      </rPr>
      <t>Reinsurers' share of gross premiums</t>
    </r>
  </si>
  <si>
    <r>
      <rPr>
        <sz val="10"/>
        <color theme="1"/>
        <rFont val="Arial"/>
        <family val="2"/>
      </rPr>
      <t>Premiums for own account (1 + 2)</t>
    </r>
  </si>
  <si>
    <r>
      <rPr>
        <sz val="10"/>
        <color theme="1"/>
        <rFont val="Arial"/>
        <family val="2"/>
      </rPr>
      <t>Change in unearned premium reserves</t>
    </r>
  </si>
  <si>
    <r>
      <rPr>
        <sz val="10"/>
        <color theme="1"/>
        <rFont val="Arial"/>
        <family val="2"/>
      </rPr>
      <t>Reinsurers' share of change in unearned premium reserves</t>
    </r>
  </si>
  <si>
    <r>
      <rPr>
        <sz val="10"/>
        <color theme="1"/>
        <rFont val="Arial"/>
        <family val="2"/>
      </rPr>
      <t>Premiums earned for own account (3 + 4 + 5)</t>
    </r>
  </si>
  <si>
    <r>
      <rPr>
        <sz val="10"/>
        <color theme="1"/>
        <rFont val="Arial"/>
        <family val="2"/>
      </rPr>
      <t>Other income from insurance business</t>
    </r>
  </si>
  <si>
    <r>
      <rPr>
        <b/>
        <sz val="10"/>
        <color theme="0"/>
        <rFont val="Arial"/>
        <family val="2"/>
      </rPr>
      <t>Total income from underwriting business (6 + 7)</t>
    </r>
  </si>
  <si>
    <r>
      <rPr>
        <sz val="10"/>
        <color theme="1"/>
        <rFont val="Arial"/>
        <family val="2"/>
      </rPr>
      <t>Payments for insurance claims (gross)</t>
    </r>
  </si>
  <si>
    <r>
      <rPr>
        <sz val="10"/>
        <color theme="1"/>
        <rFont val="Arial"/>
        <family val="2"/>
      </rPr>
      <t>Reinsurers' share of payments for insurance claims</t>
    </r>
  </si>
  <si>
    <r>
      <rPr>
        <sz val="10"/>
        <color theme="1"/>
        <rFont val="Arial"/>
        <family val="2"/>
      </rPr>
      <t>Change in technical provisions</t>
    </r>
  </si>
  <si>
    <r>
      <rPr>
        <sz val="10"/>
        <color theme="1"/>
        <rFont val="Arial"/>
        <family val="2"/>
      </rPr>
      <t>Reinsurers' share of change in technical provisions</t>
    </r>
  </si>
  <si>
    <r>
      <rPr>
        <sz val="10"/>
        <color theme="1"/>
        <rFont val="Arial"/>
        <family val="2"/>
      </rPr>
      <t>Change in technical provisions for unit-linked life insurance</t>
    </r>
  </si>
  <si>
    <r>
      <rPr>
        <sz val="10"/>
        <color theme="1"/>
        <rFont val="Arial"/>
        <family val="2"/>
      </rPr>
      <t>Acquisition and administration expenses</t>
    </r>
  </si>
  <si>
    <r>
      <rPr>
        <sz val="10"/>
        <color theme="1"/>
        <rFont val="Arial"/>
        <family val="2"/>
      </rPr>
      <t>Reinsurers' share of acquisition and administration expenses</t>
    </r>
  </si>
  <si>
    <r>
      <rPr>
        <sz val="10"/>
        <color theme="1"/>
        <rFont val="Arial"/>
        <family val="2"/>
      </rPr>
      <t>Acquisition and administration expenses for own account (15 + 16)</t>
    </r>
  </si>
  <si>
    <r>
      <rPr>
        <sz val="10"/>
        <color theme="1"/>
        <rFont val="Arial"/>
        <family val="2"/>
      </rPr>
      <t>Other underwriting expenses for own account</t>
    </r>
  </si>
  <si>
    <r>
      <rPr>
        <b/>
        <sz val="10"/>
        <color theme="0"/>
        <rFont val="Arial"/>
        <family val="2"/>
      </rPr>
      <t>Total expenses from underwriting business (14 + 17 + 18) (non-life insurance only)</t>
    </r>
  </si>
  <si>
    <r>
      <rPr>
        <sz val="10"/>
        <color theme="1"/>
        <rFont val="Arial"/>
        <family val="2"/>
      </rPr>
      <t>Investment income</t>
    </r>
  </si>
  <si>
    <r>
      <rPr>
        <sz val="10"/>
        <color theme="1"/>
        <rFont val="Arial"/>
        <family val="2"/>
      </rPr>
      <t>Investment expenses</t>
    </r>
  </si>
  <si>
    <r>
      <rPr>
        <b/>
        <sz val="10"/>
        <color theme="0"/>
        <rFont val="Arial"/>
        <family val="2"/>
      </rPr>
      <t>Net investment income (20 + 21)</t>
    </r>
  </si>
  <si>
    <r>
      <rPr>
        <sz val="10"/>
        <color theme="1"/>
        <rFont val="Arial"/>
        <family val="2"/>
      </rPr>
      <t>Capital and interest income from unit-linked life insurance</t>
    </r>
  </si>
  <si>
    <r>
      <rPr>
        <sz val="10"/>
        <color theme="1"/>
        <rFont val="Arial"/>
        <family val="2"/>
      </rPr>
      <t>Other financial income</t>
    </r>
  </si>
  <si>
    <r>
      <rPr>
        <sz val="10"/>
        <color theme="1"/>
        <rFont val="Arial"/>
        <family val="2"/>
      </rPr>
      <t>Other financial expenses</t>
    </r>
  </si>
  <si>
    <r>
      <rPr>
        <b/>
        <sz val="10"/>
        <color theme="0"/>
        <rFont val="Arial"/>
        <family val="2"/>
      </rPr>
      <t>Operating result (8 + 14 + 17 + 18 + 22 + 23 + 24 + 25)</t>
    </r>
  </si>
  <si>
    <r>
      <rPr>
        <sz val="10"/>
        <color theme="1"/>
        <rFont val="Arial"/>
        <family val="2"/>
      </rPr>
      <t>Interest expenses for interest-bearing liabilities</t>
    </r>
  </si>
  <si>
    <r>
      <rPr>
        <sz val="10"/>
        <color theme="1"/>
        <rFont val="Arial"/>
        <family val="2"/>
      </rPr>
      <t>Other income</t>
    </r>
  </si>
  <si>
    <r>
      <rPr>
        <sz val="10"/>
        <color theme="1"/>
        <rFont val="Arial"/>
        <family val="2"/>
      </rPr>
      <t>Other expenses</t>
    </r>
  </si>
  <si>
    <r>
      <rPr>
        <sz val="10"/>
        <color theme="1"/>
        <rFont val="Arial"/>
        <family val="2"/>
      </rPr>
      <t>Extraordinary income/expenses</t>
    </r>
  </si>
  <si>
    <r>
      <rPr>
        <b/>
        <sz val="10"/>
        <color theme="0"/>
        <rFont val="Arial"/>
        <family val="2"/>
      </rPr>
      <t>Profit / loss before taxes (26 + 27 + 28 + 29 + 30)</t>
    </r>
  </si>
  <si>
    <r>
      <rPr>
        <sz val="10"/>
        <color theme="1"/>
        <rFont val="Arial"/>
        <family val="2"/>
      </rPr>
      <t>Direct taxes</t>
    </r>
  </si>
  <si>
    <r>
      <rPr>
        <b/>
        <sz val="10"/>
        <color theme="0"/>
        <rFont val="Arial"/>
        <family val="2"/>
      </rPr>
      <t>Profit / loss (31 + 32)</t>
    </r>
  </si>
  <si>
    <r>
      <rPr>
        <sz val="10"/>
        <rFont val="Arial"/>
        <family val="2"/>
      </rPr>
      <t>Ref. date 
previous period</t>
    </r>
  </si>
  <si>
    <r>
      <rPr>
        <sz val="10"/>
        <rFont val="Arial"/>
        <family val="2"/>
      </rPr>
      <t>Adjustments
previous period</t>
    </r>
  </si>
  <si>
    <r>
      <rPr>
        <sz val="10"/>
        <rFont val="Arial"/>
        <family val="2"/>
      </rPr>
      <t>Ref. date 
reporting year</t>
    </r>
  </si>
  <si>
    <r>
      <rPr>
        <b/>
        <sz val="10"/>
        <rFont val="Arial"/>
        <family val="2"/>
      </rPr>
      <t>Market-consistent value of investments</t>
    </r>
  </si>
  <si>
    <r>
      <rPr>
        <sz val="10"/>
        <rFont val="Arial"/>
        <family val="2"/>
      </rPr>
      <t>Real estate</t>
    </r>
  </si>
  <si>
    <r>
      <rPr>
        <sz val="10"/>
        <rFont val="Arial"/>
        <family val="2"/>
      </rPr>
      <t>Fixed-income securities</t>
    </r>
  </si>
  <si>
    <r>
      <rPr>
        <sz val="10"/>
        <rFont val="Arial"/>
        <family val="2"/>
      </rPr>
      <t>Loans</t>
    </r>
  </si>
  <si>
    <r>
      <rPr>
        <sz val="10"/>
        <rFont val="Arial"/>
        <family val="2"/>
      </rPr>
      <t xml:space="preserve">Mortgages </t>
    </r>
  </si>
  <si>
    <r>
      <rPr>
        <sz val="10"/>
        <rFont val="Arial"/>
        <family val="2"/>
      </rPr>
      <t>Equities</t>
    </r>
  </si>
  <si>
    <r>
      <rPr>
        <sz val="10"/>
        <rFont val="Arial"/>
        <family val="2"/>
      </rPr>
      <t>Other investments</t>
    </r>
  </si>
  <si>
    <r>
      <rPr>
        <sz val="10"/>
        <rFont val="Arial"/>
        <family val="2"/>
      </rPr>
      <t>Collective investment schemes</t>
    </r>
  </si>
  <si>
    <r>
      <rPr>
        <sz val="10"/>
        <rFont val="Arial"/>
        <family val="2"/>
      </rPr>
      <t>Alternative investments</t>
    </r>
  </si>
  <si>
    <r>
      <rPr>
        <sz val="10"/>
        <rFont val="Arial"/>
        <family val="2"/>
      </rPr>
      <t>Other investments</t>
    </r>
  </si>
  <si>
    <r>
      <rPr>
        <sz val="10"/>
        <rFont val="Arial"/>
        <family val="2"/>
      </rPr>
      <t xml:space="preserve">Total investments </t>
    </r>
  </si>
  <si>
    <r>
      <rPr>
        <sz val="10"/>
        <rFont val="Arial"/>
        <family val="2"/>
      </rPr>
      <t>Financial investments from unit-linked life insurance</t>
    </r>
  </si>
  <si>
    <r>
      <rPr>
        <sz val="10"/>
        <rFont val="Arial"/>
        <family val="2"/>
      </rPr>
      <t>Receivables from derivative financial instruments</t>
    </r>
  </si>
  <si>
    <r>
      <rPr>
        <b/>
        <sz val="10"/>
        <rFont val="Arial"/>
        <family val="2"/>
      </rPr>
      <t>Market-consistent value of other assets</t>
    </r>
  </si>
  <si>
    <r>
      <rPr>
        <sz val="10"/>
        <rFont val="Arial"/>
        <family val="2"/>
      </rPr>
      <t>Cash and cash equivalents</t>
    </r>
  </si>
  <si>
    <r>
      <rPr>
        <sz val="10"/>
        <rFont val="Arial"/>
        <family val="2"/>
      </rPr>
      <t>Receivables from insurance business</t>
    </r>
  </si>
  <si>
    <r>
      <rPr>
        <sz val="10"/>
        <rFont val="Arial"/>
        <family val="2"/>
      </rPr>
      <t>Other receivables</t>
    </r>
  </si>
  <si>
    <r>
      <rPr>
        <sz val="10"/>
        <rFont val="Arial"/>
        <family val="2"/>
      </rPr>
      <t>Other assets</t>
    </r>
  </si>
  <si>
    <r>
      <rPr>
        <sz val="10"/>
        <rFont val="Arial"/>
        <family val="2"/>
      </rPr>
      <t>Total other assets</t>
    </r>
  </si>
  <si>
    <r>
      <rPr>
        <b/>
        <sz val="10"/>
        <color theme="0"/>
        <rFont val="Arial"/>
        <family val="2"/>
      </rPr>
      <t>Total market-consistent value of assets</t>
    </r>
  </si>
  <si>
    <r>
      <rPr>
        <sz val="10"/>
        <color theme="0"/>
        <rFont val="Arial"/>
        <family val="2"/>
      </rPr>
      <t>Total market-consistent value of assets</t>
    </r>
  </si>
  <si>
    <r>
      <rPr>
        <sz val="10"/>
        <rFont val="Arial"/>
        <family val="2"/>
      </rPr>
      <t>Best estimate of provisions for insurance liabilities</t>
    </r>
  </si>
  <si>
    <r>
      <rPr>
        <sz val="10"/>
        <rFont val="Arial"/>
        <family val="2"/>
      </rPr>
      <t>Direct insurance: non-life insurance business</t>
    </r>
  </si>
  <si>
    <r>
      <rPr>
        <sz val="10"/>
        <rFont val="Arial"/>
        <family val="2"/>
      </rPr>
      <t>Direct insurance: health insurance business</t>
    </r>
  </si>
  <si>
    <r>
      <rPr>
        <sz val="10"/>
        <rFont val="Arial"/>
        <family val="2"/>
      </rPr>
      <t>Direct insurance: other business</t>
    </r>
  </si>
  <si>
    <r>
      <rPr>
        <sz val="10"/>
        <rFont val="Arial"/>
        <family val="2"/>
      </rPr>
      <t>Reinsurers' share of best estimate of provisions for insurance liabilities</t>
    </r>
  </si>
  <si>
    <r>
      <rPr>
        <sz val="10"/>
        <rFont val="Arial"/>
        <family val="2"/>
      </rPr>
      <t>Direct insurance: unit-linked life insurance business</t>
    </r>
  </si>
  <si>
    <r>
      <rPr>
        <b/>
        <sz val="10"/>
        <rFont val="Arial"/>
        <family val="2"/>
      </rPr>
      <t>Market-consistent value of other liabilities</t>
    </r>
  </si>
  <si>
    <r>
      <rPr>
        <sz val="10"/>
        <rFont val="Arial"/>
        <family val="2"/>
      </rPr>
      <t>Non-technical provisions</t>
    </r>
  </si>
  <si>
    <r>
      <rPr>
        <sz val="10"/>
        <rFont val="Arial"/>
        <family val="2"/>
      </rPr>
      <t>Interest-bearing liabilities</t>
    </r>
  </si>
  <si>
    <r>
      <rPr>
        <sz val="10"/>
        <rFont val="Arial"/>
        <family val="2"/>
      </rPr>
      <t>Liabilities from derivative financial instruments</t>
    </r>
  </si>
  <si>
    <r>
      <rPr>
        <sz val="10"/>
        <rFont val="Arial"/>
        <family val="2"/>
      </rPr>
      <t>Deposits retained on ceded reinsurance</t>
    </r>
  </si>
  <si>
    <r>
      <rPr>
        <sz val="10"/>
        <rFont val="Arial"/>
        <family val="2"/>
      </rPr>
      <t>Liabilities from insurance business</t>
    </r>
  </si>
  <si>
    <r>
      <rPr>
        <sz val="10"/>
        <rFont val="Arial"/>
        <family val="2"/>
      </rPr>
      <t>Other liabilities</t>
    </r>
  </si>
  <si>
    <r>
      <rPr>
        <b/>
        <sz val="10"/>
        <color theme="0"/>
        <rFont val="Arial"/>
        <family val="2"/>
      </rPr>
      <t>Total BEL plus market-consistent value of other liabilities</t>
    </r>
  </si>
  <si>
    <r>
      <rPr>
        <sz val="10"/>
        <color theme="0"/>
        <rFont val="Arial"/>
        <family val="2"/>
      </rPr>
      <t>Total BEL plus market-consistent value of other liabilities</t>
    </r>
  </si>
  <si>
    <r>
      <rPr>
        <b/>
        <sz val="10"/>
        <rFont val="Arial"/>
        <family val="2"/>
      </rPr>
      <t>Market-consistent value of assets minus total from BEL plus market-consistent value of other liabilities</t>
    </r>
  </si>
  <si>
    <r>
      <rPr>
        <b/>
        <sz val="12"/>
        <rFont val="Arial"/>
        <family val="2"/>
      </rPr>
      <t>Financial situation report: quantitative template "Solvency Solo"</t>
    </r>
  </si>
  <si>
    <r>
      <rPr>
        <sz val="10"/>
        <color theme="1"/>
        <rFont val="Arial"/>
        <family val="2"/>
      </rPr>
      <t>Adjustments previous period</t>
    </r>
  </si>
  <si>
    <r>
      <rPr>
        <sz val="10"/>
        <color theme="1"/>
        <rFont val="Arial"/>
        <family val="2"/>
      </rPr>
      <t>in CHF millions</t>
    </r>
  </si>
  <si>
    <r>
      <rPr>
        <sz val="10"/>
        <color theme="1"/>
        <rFont val="Arial"/>
        <family val="2"/>
      </rPr>
      <t>in CHF millions</t>
    </r>
  </si>
  <si>
    <r>
      <rPr>
        <sz val="10"/>
        <color theme="1"/>
        <rFont val="Arial"/>
        <family val="2"/>
      </rPr>
      <t>in CHF millions</t>
    </r>
  </si>
  <si>
    <r>
      <rPr>
        <b/>
        <sz val="10"/>
        <rFont val="Arial"/>
        <family val="2"/>
      </rPr>
      <t>Derivation of RBC</t>
    </r>
  </si>
  <si>
    <r>
      <rPr>
        <sz val="10"/>
        <rFont val="Arial"/>
        <family val="2"/>
      </rPr>
      <t>Market-consistent value of assets minus total from best estimate liabilities plus market-consistent value of other liabilities</t>
    </r>
  </si>
  <si>
    <r>
      <rPr>
        <sz val="10"/>
        <rFont val="Arial"/>
        <family val="2"/>
      </rPr>
      <t>Deductions</t>
    </r>
  </si>
  <si>
    <r>
      <rPr>
        <b/>
        <sz val="10"/>
        <color theme="0"/>
        <rFont val="Arial"/>
        <family val="2"/>
      </rPr>
      <t>Core capital</t>
    </r>
  </si>
  <si>
    <r>
      <rPr>
        <sz val="10"/>
        <rFont val="Arial"/>
        <family val="2"/>
      </rPr>
      <t>Supplementary capital</t>
    </r>
  </si>
  <si>
    <r>
      <rPr>
        <b/>
        <sz val="10"/>
        <color theme="0"/>
        <rFont val="Arial"/>
        <family val="2"/>
      </rPr>
      <t>RBC</t>
    </r>
  </si>
  <si>
    <r>
      <rPr>
        <sz val="10"/>
        <color theme="1"/>
        <rFont val="Arial"/>
        <family val="2"/>
      </rPr>
      <t>Adjustments previous period</t>
    </r>
  </si>
  <si>
    <r>
      <rPr>
        <sz val="10"/>
        <color theme="1"/>
        <rFont val="Arial"/>
        <family val="2"/>
      </rPr>
      <t>in CHF millions</t>
    </r>
  </si>
  <si>
    <r>
      <rPr>
        <sz val="10"/>
        <color theme="1"/>
        <rFont val="Arial"/>
        <family val="2"/>
      </rPr>
      <t>in CHF millions</t>
    </r>
  </si>
  <si>
    <r>
      <rPr>
        <sz val="10"/>
        <color theme="1"/>
        <rFont val="Arial"/>
        <family val="2"/>
      </rPr>
      <t>in CHF millions</t>
    </r>
  </si>
  <si>
    <r>
      <rPr>
        <b/>
        <sz val="10"/>
        <rFont val="Arial"/>
        <family val="2"/>
      </rPr>
      <t>Derivation of target capital</t>
    </r>
  </si>
  <si>
    <r>
      <rPr>
        <sz val="10"/>
        <rFont val="Arial"/>
        <family val="2"/>
      </rPr>
      <t xml:space="preserve">Underwriting risk </t>
    </r>
  </si>
  <si>
    <r>
      <rPr>
        <sz val="10"/>
        <rFont val="Arial"/>
        <family val="2"/>
      </rPr>
      <t>Market risk</t>
    </r>
  </si>
  <si>
    <r>
      <rPr>
        <sz val="10"/>
        <rFont val="Arial"/>
        <family val="2"/>
      </rPr>
      <t>Diversification effects</t>
    </r>
  </si>
  <si>
    <r>
      <rPr>
        <sz val="10"/>
        <rFont val="Arial"/>
        <family val="2"/>
      </rPr>
      <t>Credit risk</t>
    </r>
  </si>
  <si>
    <r>
      <rPr>
        <sz val="10"/>
        <rFont val="Arial"/>
        <family val="2"/>
      </rPr>
      <t>Risk margin and other effects on target capital</t>
    </r>
  </si>
  <si>
    <r>
      <rPr>
        <b/>
        <sz val="10"/>
        <color theme="0"/>
        <rFont val="Arial"/>
        <family val="2"/>
      </rPr>
      <t>Target capital</t>
    </r>
  </si>
  <si>
    <r>
      <rPr>
        <sz val="10"/>
        <color theme="1"/>
        <rFont val="Arial"/>
        <family val="2"/>
      </rPr>
      <t>Adjustments previous period</t>
    </r>
  </si>
  <si>
    <r>
      <rPr>
        <sz val="10"/>
        <color theme="1"/>
        <rFont val="Arial"/>
        <family val="2"/>
      </rPr>
      <t>in %</t>
    </r>
  </si>
  <si>
    <r>
      <rPr>
        <sz val="10"/>
        <color theme="1"/>
        <rFont val="Arial"/>
        <family val="2"/>
      </rPr>
      <t>in %</t>
    </r>
  </si>
  <si>
    <r>
      <rPr>
        <sz val="10"/>
        <color theme="1"/>
        <rFont val="Arial"/>
        <family val="2"/>
      </rPr>
      <t>in %</t>
    </r>
  </si>
  <si>
    <r>
      <rPr>
        <b/>
        <sz val="10"/>
        <rFont val="Arial"/>
        <family val="2"/>
      </rPr>
      <t>SST ratio</t>
    </r>
  </si>
  <si>
    <t>Fire, natural hazards, 
property damage</t>
  </si>
  <si>
    <t>Ref. date previous 
period</t>
  </si>
  <si>
    <t>Ref. date reporting 
year</t>
  </si>
  <si>
    <t xml:space="preserve">Amounts stated in 
millions </t>
  </si>
  <si>
    <t>Financial situation report: quantitative template "Performance Solo L"</t>
  </si>
  <si>
    <t>Previous 
year</t>
  </si>
  <si>
    <t>Currency: CHF or currency for SST reporting</t>
  </si>
  <si>
    <t>Structured products</t>
  </si>
  <si>
    <t xml:space="preserve">Deposits made under assumed reinsurance contracts </t>
  </si>
  <si>
    <t>Direct insurance: life insurance business 
(excluding unit linked life insurance)</t>
  </si>
  <si>
    <t>Reinsurance: life insurance business
(excluding unit linked life insurance)</t>
  </si>
  <si>
    <t>Reinsurance: non-life insurance business</t>
  </si>
  <si>
    <t>Reinsurance: health insurance business</t>
  </si>
  <si>
    <t>Reinsurance: other business</t>
  </si>
  <si>
    <t>Reinsurance: unit-linked life insurance business</t>
  </si>
  <si>
    <t>Fixed assets</t>
  </si>
  <si>
    <t>Deferred acquisition costs</t>
  </si>
  <si>
    <t>Intangible assets</t>
  </si>
  <si>
    <t>Unpaid share capital</t>
  </si>
  <si>
    <t>Accrued assets</t>
  </si>
  <si>
    <t>Best estimate of provisions for unit-linked life insurance liabilities</t>
  </si>
  <si>
    <t>Accrued liabilities</t>
  </si>
  <si>
    <t>Subordinated debts</t>
  </si>
  <si>
    <t>Financial situation report: quantitative template 
"Market-consistent Balance Sheet Solo"</t>
  </si>
  <si>
    <t>Participations</t>
  </si>
  <si>
    <t>Expenses for insurance claims for own account (9 + 10 + 11 + 12 + 13)</t>
  </si>
  <si>
    <t>Financial situation report: quantitative template
 "Performance Solo Reinsurance"</t>
  </si>
  <si>
    <t>BEL: Best estimate of liabilities 
(including unit linked life insurance)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</si>
</sst>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_-* #,##0.0_-;\-* #,##0.0_-;_-* &quot;-&quot;??_-;_-@_-"/>
  </numFmts>
  <fonts count="12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02">
    <xf numFmtId="0" fontId="0" fillId="0" borderId="0" xfId="0"/>
    <xf numFmtId="0" fontId="0" fillId="0" borderId="0" xfId="0" applyBorder="1"/>
    <xf numFmtId="0" fontId="2" fillId="0" borderId="0" xfId="1" applyFont="1" applyFill="1" applyBorder="1" applyAlignment="1">
      <alignment horizontal="center"/>
    </xf>
    <xf numFmtId="0" fontId="0" fillId="0" borderId="1" xfId="0" applyBorder="1"/>
    <xf numFmtId="0" fontId="0" fillId="0" borderId="0" xfId="0" applyFill="1" applyBorder="1"/>
    <xf numFmtId="0" fontId="2" fillId="0" borderId="0" xfId="1" applyFont="1" applyFill="1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0" xfId="0" applyBorder="1" applyAlignment="1">
      <alignment horizontal="right"/>
    </xf>
    <xf numFmtId="3" fontId="3" fillId="0" borderId="0" xfId="1" quotePrefix="1" applyNumberFormat="1" applyFont="1" applyFill="1" applyBorder="1" applyAlignment="1">
      <alignment horizontal="left" vertical="center" wrapText="1"/>
    </xf>
    <xf numFmtId="0" fontId="1" fillId="2" borderId="29" xfId="0" applyFont="1" applyFill="1" applyBorder="1"/>
    <xf numFmtId="0" fontId="0" fillId="0" borderId="13" xfId="0" applyFill="1" applyBorder="1"/>
    <xf numFmtId="0" fontId="0" fillId="0" borderId="19" xfId="0" applyFill="1" applyBorder="1"/>
    <xf numFmtId="164" fontId="2" fillId="0" borderId="20" xfId="1" quotePrefix="1" applyNumberFormat="1" applyFont="1" applyFill="1" applyBorder="1" applyAlignment="1">
      <alignment horizontal="center" vertical="center" wrapText="1"/>
    </xf>
    <xf numFmtId="164" fontId="2" fillId="0" borderId="20" xfId="1" quotePrefix="1" applyNumberFormat="1" applyFont="1" applyFill="1" applyBorder="1" applyAlignment="1">
      <alignment horizontal="left" vertical="center" wrapText="1"/>
    </xf>
    <xf numFmtId="0" fontId="0" fillId="0" borderId="20" xfId="0" applyFill="1" applyBorder="1"/>
    <xf numFmtId="0" fontId="0" fillId="0" borderId="21" xfId="0" applyFill="1" applyBorder="1"/>
    <xf numFmtId="0" fontId="0" fillId="5" borderId="0" xfId="0" applyFill="1" applyBorder="1"/>
    <xf numFmtId="0" fontId="0" fillId="5" borderId="0" xfId="0" applyFill="1" applyBorder="1" applyAlignment="1">
      <alignment horizontal="left"/>
    </xf>
    <xf numFmtId="164" fontId="2" fillId="5" borderId="0" xfId="1" quotePrefix="1" applyNumberFormat="1" applyFont="1" applyFill="1" applyBorder="1" applyAlignment="1">
      <alignment horizontal="center" vertical="center" wrapText="1"/>
    </xf>
    <xf numFmtId="164" fontId="2" fillId="5" borderId="0" xfId="1" quotePrefix="1" applyNumberFormat="1" applyFont="1" applyFill="1" applyBorder="1" applyAlignment="1">
      <alignment horizontal="left" vertical="center" wrapText="1"/>
    </xf>
    <xf numFmtId="164" fontId="2" fillId="5" borderId="0" xfId="1" applyNumberFormat="1" applyFont="1" applyFill="1" applyBorder="1" applyAlignment="1">
      <alignment horizontal="center" vertical="center" wrapText="1"/>
    </xf>
    <xf numFmtId="164" fontId="2" fillId="5" borderId="0" xfId="1" applyNumberFormat="1" applyFont="1" applyFill="1" applyBorder="1" applyAlignment="1">
      <alignment horizontal="left" vertical="center" wrapText="1"/>
    </xf>
    <xf numFmtId="3" fontId="2" fillId="5" borderId="0" xfId="1" quotePrefix="1" applyNumberFormat="1" applyFont="1" applyFill="1" applyBorder="1" applyAlignment="1">
      <alignment horizontal="center" vertical="center" wrapText="1"/>
    </xf>
    <xf numFmtId="3" fontId="2" fillId="5" borderId="0" xfId="1" quotePrefix="1" applyNumberFormat="1" applyFont="1" applyFill="1" applyBorder="1" applyAlignment="1">
      <alignment horizontal="left" vertical="center" wrapText="1"/>
    </xf>
    <xf numFmtId="0" fontId="2" fillId="5" borderId="0" xfId="1" applyFont="1" applyFill="1" applyBorder="1" applyAlignment="1">
      <alignment horizontal="center"/>
    </xf>
    <xf numFmtId="0" fontId="2" fillId="5" borderId="0" xfId="1" applyFont="1" applyFill="1" applyBorder="1" applyAlignment="1">
      <alignment horizontal="left"/>
    </xf>
    <xf numFmtId="0" fontId="2" fillId="5" borderId="0" xfId="1" applyFont="1" applyFill="1" applyBorder="1" applyAlignment="1">
      <alignment horizontal="left" vertical="center" wrapText="1"/>
    </xf>
    <xf numFmtId="0" fontId="3" fillId="5" borderId="0" xfId="1" applyFill="1" applyBorder="1" applyAlignment="1">
      <alignment vertical="center" wrapText="1"/>
    </xf>
    <xf numFmtId="0" fontId="3" fillId="5" borderId="0" xfId="1" applyFill="1" applyBorder="1" applyAlignment="1">
      <alignment horizontal="left" vertical="center" wrapText="1"/>
    </xf>
    <xf numFmtId="0" fontId="3" fillId="5" borderId="0" xfId="1" applyFont="1" applyFill="1" applyBorder="1" applyAlignment="1">
      <alignment vertical="center" wrapText="1"/>
    </xf>
    <xf numFmtId="0" fontId="3" fillId="5" borderId="0" xfId="1" applyFont="1" applyFill="1" applyBorder="1" applyAlignment="1">
      <alignment horizontal="left" vertical="center" wrapText="1"/>
    </xf>
    <xf numFmtId="0" fontId="0" fillId="5" borderId="0" xfId="0" applyFill="1"/>
    <xf numFmtId="0" fontId="0" fillId="0" borderId="18" xfId="0" applyFill="1" applyBorder="1"/>
    <xf numFmtId="9" fontId="0" fillId="0" borderId="7" xfId="0" applyNumberFormat="1" applyFill="1" applyBorder="1"/>
    <xf numFmtId="0" fontId="0" fillId="0" borderId="5" xfId="0" applyFill="1" applyBorder="1"/>
    <xf numFmtId="0" fontId="0" fillId="0" borderId="3" xfId="0" applyFill="1" applyBorder="1"/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2" borderId="1" xfId="0" applyFont="1" applyFill="1" applyBorder="1"/>
    <xf numFmtId="0" fontId="6" fillId="5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36" xfId="0" applyBorder="1"/>
    <xf numFmtId="0" fontId="3" fillId="0" borderId="2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0" fillId="3" borderId="15" xfId="0" applyFill="1" applyBorder="1" applyAlignment="1">
      <alignment horizontal="left"/>
    </xf>
    <xf numFmtId="0" fontId="0" fillId="3" borderId="16" xfId="0" applyFill="1" applyBorder="1"/>
    <xf numFmtId="0" fontId="0" fillId="3" borderId="21" xfId="0" applyFill="1" applyBorder="1"/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1" fillId="2" borderId="9" xfId="1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5" fillId="5" borderId="0" xfId="0" applyFont="1" applyFill="1" applyBorder="1" applyAlignment="1"/>
    <xf numFmtId="0" fontId="0" fillId="5" borderId="21" xfId="0" applyFill="1" applyBorder="1"/>
    <xf numFmtId="0" fontId="0" fillId="0" borderId="45" xfId="0" applyBorder="1"/>
    <xf numFmtId="0" fontId="0" fillId="0" borderId="45" xfId="0" applyFill="1" applyBorder="1"/>
    <xf numFmtId="0" fontId="0" fillId="5" borderId="18" xfId="0" applyFill="1" applyBorder="1"/>
    <xf numFmtId="0" fontId="0" fillId="5" borderId="20" xfId="0" applyFill="1" applyBorder="1"/>
    <xf numFmtId="0" fontId="3" fillId="0" borderId="32" xfId="1" applyFont="1" applyFill="1" applyBorder="1" applyAlignment="1">
      <alignment horizontal="left"/>
    </xf>
    <xf numFmtId="0" fontId="3" fillId="0" borderId="23" xfId="1" applyFont="1" applyFill="1" applyBorder="1" applyAlignment="1">
      <alignment horizontal="left"/>
    </xf>
    <xf numFmtId="0" fontId="1" fillId="2" borderId="24" xfId="0" applyFont="1" applyFill="1" applyBorder="1"/>
    <xf numFmtId="0" fontId="0" fillId="3" borderId="15" xfId="0" applyFill="1" applyBorder="1"/>
    <xf numFmtId="0" fontId="0" fillId="3" borderId="20" xfId="0" applyFill="1" applyBorder="1"/>
    <xf numFmtId="0" fontId="0" fillId="3" borderId="14" xfId="0" applyFill="1" applyBorder="1" applyAlignment="1">
      <alignment horizontal="left"/>
    </xf>
    <xf numFmtId="0" fontId="0" fillId="3" borderId="15" xfId="0" applyFill="1" applyBorder="1" applyAlignment="1"/>
    <xf numFmtId="0" fontId="0" fillId="3" borderId="16" xfId="0" applyFill="1" applyBorder="1" applyAlignment="1"/>
    <xf numFmtId="0" fontId="0" fillId="3" borderId="19" xfId="0" applyFill="1" applyBorder="1" applyAlignment="1"/>
    <xf numFmtId="0" fontId="0" fillId="3" borderId="20" xfId="0" applyFill="1" applyBorder="1" applyAlignment="1"/>
    <xf numFmtId="0" fontId="0" fillId="3" borderId="21" xfId="0" applyFill="1" applyBorder="1" applyAlignment="1"/>
    <xf numFmtId="0" fontId="0" fillId="5" borderId="0" xfId="0" applyFill="1" applyBorder="1" applyAlignment="1"/>
    <xf numFmtId="0" fontId="3" fillId="0" borderId="8" xfId="0" applyFont="1" applyFill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0" fontId="5" fillId="5" borderId="0" xfId="0" applyFont="1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0" fillId="0" borderId="23" xfId="0" applyBorder="1" applyAlignment="1">
      <alignment wrapText="1"/>
    </xf>
    <xf numFmtId="0" fontId="1" fillId="2" borderId="23" xfId="0" applyFont="1" applyFill="1" applyBorder="1" applyAlignment="1">
      <alignment wrapText="1"/>
    </xf>
    <xf numFmtId="0" fontId="0" fillId="5" borderId="20" xfId="0" applyFill="1" applyBorder="1" applyAlignment="1">
      <alignment wrapText="1"/>
    </xf>
    <xf numFmtId="0" fontId="0" fillId="5" borderId="0" xfId="0" applyFill="1" applyAlignment="1">
      <alignment vertical="top"/>
    </xf>
    <xf numFmtId="0" fontId="1" fillId="2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7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3" fontId="3" fillId="0" borderId="23" xfId="1" applyNumberFormat="1" applyFont="1" applyFill="1" applyBorder="1" applyAlignment="1">
      <alignment horizontal="left" vertical="center" wrapText="1"/>
    </xf>
    <xf numFmtId="3" fontId="3" fillId="0" borderId="32" xfId="1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28" xfId="0" applyFill="1" applyBorder="1" applyAlignment="1">
      <alignment horizontal="left" wrapText="1"/>
    </xf>
    <xf numFmtId="0" fontId="0" fillId="5" borderId="48" xfId="0" applyFill="1" applyBorder="1" applyAlignment="1">
      <alignment vertical="top"/>
    </xf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 applyAlignment="1">
      <alignment vertical="top"/>
    </xf>
    <xf numFmtId="0" fontId="0" fillId="5" borderId="52" xfId="0" applyFill="1" applyBorder="1"/>
    <xf numFmtId="0" fontId="0" fillId="5" borderId="51" xfId="0" applyFill="1" applyBorder="1" applyAlignment="1">
      <alignment horizontal="center" vertical="top"/>
    </xf>
    <xf numFmtId="0" fontId="0" fillId="5" borderId="53" xfId="0" applyFill="1" applyBorder="1" applyAlignment="1">
      <alignment vertical="top"/>
    </xf>
    <xf numFmtId="0" fontId="0" fillId="5" borderId="54" xfId="0" applyFill="1" applyBorder="1"/>
    <xf numFmtId="0" fontId="0" fillId="5" borderId="55" xfId="0" applyFill="1" applyBorder="1"/>
    <xf numFmtId="0" fontId="0" fillId="0" borderId="48" xfId="0" applyBorder="1"/>
    <xf numFmtId="0" fontId="0" fillId="0" borderId="49" xfId="0" applyBorder="1"/>
    <xf numFmtId="0" fontId="0" fillId="0" borderId="56" xfId="0" applyFill="1" applyBorder="1"/>
    <xf numFmtId="0" fontId="0" fillId="0" borderId="51" xfId="0" applyBorder="1"/>
    <xf numFmtId="0" fontId="0" fillId="0" borderId="57" xfId="0" applyBorder="1"/>
    <xf numFmtId="0" fontId="0" fillId="5" borderId="51" xfId="0" applyFill="1" applyBorder="1"/>
    <xf numFmtId="0" fontId="0" fillId="5" borderId="53" xfId="0" applyFill="1" applyBorder="1"/>
    <xf numFmtId="0" fontId="0" fillId="0" borderId="49" xfId="0" applyBorder="1" applyAlignment="1">
      <alignment horizontal="left"/>
    </xf>
    <xf numFmtId="0" fontId="0" fillId="0" borderId="56" xfId="0" applyBorder="1"/>
    <xf numFmtId="0" fontId="0" fillId="5" borderId="49" xfId="0" applyFill="1" applyBorder="1" applyAlignment="1">
      <alignment wrapText="1"/>
    </xf>
    <xf numFmtId="0" fontId="0" fillId="5" borderId="56" xfId="0" applyFill="1" applyBorder="1"/>
    <xf numFmtId="0" fontId="0" fillId="5" borderId="57" xfId="0" applyFill="1" applyBorder="1" applyAlignment="1">
      <alignment vertical="top"/>
    </xf>
    <xf numFmtId="0" fontId="0" fillId="5" borderId="54" xfId="0" applyFill="1" applyBorder="1" applyAlignment="1">
      <alignment wrapText="1"/>
    </xf>
    <xf numFmtId="0" fontId="0" fillId="5" borderId="58" xfId="0" applyFill="1" applyBorder="1"/>
    <xf numFmtId="0" fontId="0" fillId="3" borderId="27" xfId="0" applyFill="1" applyBorder="1" applyAlignment="1">
      <alignment horizontal="left" wrapText="1"/>
    </xf>
    <xf numFmtId="0" fontId="2" fillId="0" borderId="36" xfId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165" fontId="0" fillId="0" borderId="1" xfId="3" applyNumberFormat="1" applyFont="1" applyBorder="1"/>
    <xf numFmtId="11" fontId="5" fillId="5" borderId="0" xfId="0" applyNumberFormat="1" applyFont="1" applyFill="1" applyBorder="1" applyAlignment="1"/>
    <xf numFmtId="165" fontId="0" fillId="0" borderId="1" xfId="0" applyNumberFormat="1" applyBorder="1"/>
    <xf numFmtId="165" fontId="0" fillId="0" borderId="40" xfId="3" applyNumberFormat="1" applyFont="1" applyFill="1" applyBorder="1"/>
    <xf numFmtId="165" fontId="0" fillId="0" borderId="25" xfId="3" applyNumberFormat="1" applyFont="1" applyFill="1" applyBorder="1"/>
    <xf numFmtId="165" fontId="0" fillId="0" borderId="5" xfId="3" applyNumberFormat="1" applyFont="1" applyFill="1" applyBorder="1"/>
    <xf numFmtId="165" fontId="0" fillId="0" borderId="31" xfId="3" applyNumberFormat="1" applyFont="1" applyFill="1" applyBorder="1"/>
    <xf numFmtId="165" fontId="0" fillId="0" borderId="6" xfId="3" applyNumberFormat="1" applyFont="1" applyFill="1" applyBorder="1"/>
    <xf numFmtId="165" fontId="0" fillId="0" borderId="3" xfId="3" applyNumberFormat="1" applyFont="1" applyFill="1" applyBorder="1"/>
    <xf numFmtId="165" fontId="0" fillId="0" borderId="26" xfId="3" applyNumberFormat="1" applyFont="1" applyFill="1" applyBorder="1"/>
    <xf numFmtId="165" fontId="0" fillId="0" borderId="20" xfId="3" applyNumberFormat="1" applyFont="1" applyFill="1" applyBorder="1"/>
    <xf numFmtId="165" fontId="0" fillId="0" borderId="39" xfId="0" applyNumberFormat="1" applyFill="1" applyBorder="1"/>
    <xf numFmtId="165" fontId="0" fillId="0" borderId="11" xfId="3" applyNumberFormat="1" applyFont="1" applyFill="1" applyBorder="1"/>
    <xf numFmtId="165" fontId="0" fillId="0" borderId="1" xfId="3" applyNumberFormat="1" applyFont="1" applyFill="1" applyBorder="1"/>
    <xf numFmtId="165" fontId="0" fillId="0" borderId="8" xfId="3" applyNumberFormat="1" applyFont="1" applyFill="1" applyBorder="1"/>
    <xf numFmtId="165" fontId="0" fillId="0" borderId="13" xfId="3" applyNumberFormat="1" applyFont="1" applyFill="1" applyBorder="1"/>
    <xf numFmtId="165" fontId="0" fillId="0" borderId="38" xfId="3" applyNumberFormat="1" applyFont="1" applyFill="1" applyBorder="1"/>
    <xf numFmtId="165" fontId="0" fillId="0" borderId="49" xfId="3" applyNumberFormat="1" applyFont="1" applyBorder="1"/>
    <xf numFmtId="165" fontId="0" fillId="0" borderId="0" xfId="3" applyNumberFormat="1" applyFont="1" applyBorder="1"/>
    <xf numFmtId="165" fontId="3" fillId="0" borderId="35" xfId="3" applyNumberFormat="1" applyFont="1" applyFill="1" applyBorder="1" applyAlignment="1">
      <alignment horizontal="center" wrapText="1"/>
    </xf>
    <xf numFmtId="165" fontId="0" fillId="0" borderId="0" xfId="3" applyNumberFormat="1" applyFont="1" applyFill="1" applyBorder="1"/>
    <xf numFmtId="165" fontId="0" fillId="5" borderId="0" xfId="3" applyNumberFormat="1" applyFont="1" applyFill="1" applyBorder="1"/>
    <xf numFmtId="165" fontId="0" fillId="0" borderId="10" xfId="3" applyNumberFormat="1" applyFont="1" applyFill="1" applyBorder="1"/>
    <xf numFmtId="165" fontId="0" fillId="0" borderId="25" xfId="0" applyNumberFormat="1" applyFill="1" applyBorder="1"/>
    <xf numFmtId="165" fontId="0" fillId="0" borderId="9" xfId="0" applyNumberFormat="1" applyFill="1" applyBorder="1"/>
    <xf numFmtId="165" fontId="0" fillId="0" borderId="41" xfId="3" applyNumberFormat="1" applyFont="1" applyFill="1" applyBorder="1"/>
    <xf numFmtId="165" fontId="0" fillId="0" borderId="7" xfId="3" applyNumberFormat="1" applyFont="1" applyFill="1" applyBorder="1"/>
    <xf numFmtId="165" fontId="0" fillId="0" borderId="9" xfId="3" applyNumberFormat="1" applyFont="1" applyFill="1" applyBorder="1"/>
    <xf numFmtId="9" fontId="0" fillId="0" borderId="12" xfId="4" applyFont="1" applyBorder="1"/>
    <xf numFmtId="9" fontId="0" fillId="0" borderId="43" xfId="4" applyFont="1" applyBorder="1"/>
    <xf numFmtId="165" fontId="0" fillId="0" borderId="42" xfId="3" applyNumberFormat="1" applyFont="1" applyFill="1" applyBorder="1"/>
    <xf numFmtId="9" fontId="0" fillId="0" borderId="44" xfId="0" applyNumberFormat="1" applyBorder="1"/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2" xfId="0" applyBorder="1" applyAlignment="1"/>
    <xf numFmtId="0" fontId="0" fillId="0" borderId="25" xfId="0" applyBorder="1" applyAlignment="1"/>
    <xf numFmtId="0" fontId="0" fillId="0" borderId="1" xfId="0" applyBorder="1" applyAlignment="1"/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3" fontId="7" fillId="2" borderId="24" xfId="1" applyNumberFormat="1" applyFont="1" applyFill="1" applyBorder="1" applyAlignment="1">
      <alignment horizontal="left" vertical="center" wrapText="1"/>
    </xf>
    <xf numFmtId="3" fontId="7" fillId="2" borderId="31" xfId="1" applyNumberFormat="1" applyFont="1" applyFill="1" applyBorder="1" applyAlignment="1">
      <alignment horizontal="left" vertical="center" wrapText="1"/>
    </xf>
    <xf numFmtId="3" fontId="2" fillId="0" borderId="37" xfId="1" applyNumberFormat="1" applyFont="1" applyFill="1" applyBorder="1" applyAlignment="1">
      <alignment horizontal="left" vertical="center" wrapText="1"/>
    </xf>
    <xf numFmtId="3" fontId="2" fillId="0" borderId="46" xfId="1" applyNumberFormat="1" applyFont="1" applyFill="1" applyBorder="1" applyAlignment="1">
      <alignment horizontal="left" vertical="center" wrapText="1"/>
    </xf>
    <xf numFmtId="3" fontId="3" fillId="0" borderId="23" xfId="1" applyNumberFormat="1" applyFont="1" applyFill="1" applyBorder="1" applyAlignment="1">
      <alignment horizontal="left" vertical="center" wrapText="1"/>
    </xf>
    <xf numFmtId="3" fontId="3" fillId="0" borderId="25" xfId="1" applyNumberFormat="1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left" vertical="center" wrapText="1"/>
    </xf>
    <xf numFmtId="0" fontId="3" fillId="0" borderId="23" xfId="1" applyNumberFormat="1" applyFont="1" applyFill="1" applyBorder="1" applyAlignment="1">
      <alignment horizontal="left" vertical="center" wrapText="1" indent="2"/>
    </xf>
    <xf numFmtId="0" fontId="3" fillId="0" borderId="25" xfId="1" applyNumberFormat="1" applyFont="1" applyFill="1" applyBorder="1" applyAlignment="1">
      <alignment horizontal="left" vertical="center" wrapText="1" indent="2"/>
    </xf>
    <xf numFmtId="0" fontId="2" fillId="5" borderId="0" xfId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 wrapText="1"/>
    </xf>
    <xf numFmtId="3" fontId="2" fillId="0" borderId="41" xfId="1" applyNumberFormat="1" applyFont="1" applyFill="1" applyBorder="1" applyAlignment="1">
      <alignment horizontal="center" vertical="center" wrapText="1"/>
    </xf>
    <xf numFmtId="3" fontId="2" fillId="0" borderId="33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3" fontId="3" fillId="0" borderId="32" xfId="1" applyNumberFormat="1" applyFont="1" applyFill="1" applyBorder="1" applyAlignment="1">
      <alignment horizontal="left" vertical="center" wrapText="1"/>
    </xf>
    <xf numFmtId="3" fontId="3" fillId="0" borderId="40" xfId="1" applyNumberFormat="1" applyFont="1" applyFill="1" applyBorder="1" applyAlignment="1">
      <alignment horizontal="left" vertical="center" wrapText="1"/>
    </xf>
    <xf numFmtId="3" fontId="3" fillId="0" borderId="23" xfId="1" applyNumberFormat="1" applyFont="1" applyFill="1" applyBorder="1" applyAlignment="1">
      <alignment horizontal="left" vertical="center" wrapText="1" indent="2"/>
    </xf>
    <xf numFmtId="3" fontId="3" fillId="0" borderId="25" xfId="1" applyNumberFormat="1" applyFont="1" applyFill="1" applyBorder="1" applyAlignment="1">
      <alignment horizontal="left" vertical="center" wrapText="1" indent="2"/>
    </xf>
    <xf numFmtId="0" fontId="0" fillId="0" borderId="20" xfId="0" applyBorder="1" applyAlignment="1">
      <alignment wrapText="1"/>
    </xf>
    <xf numFmtId="0" fontId="6" fillId="5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2" fillId="4" borderId="2" xfId="1" quotePrefix="1" applyNumberFormat="1" applyFont="1" applyFill="1" applyBorder="1" applyAlignment="1">
      <alignment horizontal="center" vertical="center" wrapText="1"/>
    </xf>
    <xf numFmtId="164" fontId="2" fillId="4" borderId="4" xfId="1" quotePrefix="1" applyNumberFormat="1" applyFont="1" applyFill="1" applyBorder="1" applyAlignment="1">
      <alignment horizontal="center" vertical="center" wrapText="1"/>
    </xf>
    <xf numFmtId="164" fontId="2" fillId="4" borderId="17" xfId="1" quotePrefix="1" applyNumberFormat="1" applyFont="1" applyFill="1" applyBorder="1" applyAlignment="1">
      <alignment horizontal="center" vertical="center" wrapText="1"/>
    </xf>
    <xf numFmtId="164" fontId="2" fillId="4" borderId="12" xfId="1" quotePrefix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</cellXfs>
  <cellStyles count="5">
    <cellStyle name="Comma" xfId="3" builtinId="3"/>
    <cellStyle name="Hyperlink 2" xfId="2" xr:uid="{00000000-0005-0000-0000-000000000000}"/>
    <cellStyle name="Normal" xfId="0" builtinId="0"/>
    <cellStyle name="Normal 2" xfId="1" xr:uid="{00000000-0005-0000-0000-000002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10418\Desktop\sst-template-2015_31Oct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5.%20Public%20Disclosure/2019/Finma%20rs%202016%2002%20anhang%201%20with%20formul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1.2\toa-12-Functions\02.%20Finance\01.%20Quarterly%20Closing\2019\Q4\TTFC_accounts%202019%2004-Reporting_202003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1.2\toa-12-Functions\01.%20Actuarial\01.%20Reserving\2019\Q4\Reserve%20report\Tables%20-%20Provisions%20and%20technical%20resul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k%20Kneubuehler\AppData\Local\Temp\Temp1_SST%202020%20Excel%20Attachment.zip\TTFC%202020%20SST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cial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Update"/>
      <sheetName val="list_of_sheets"/>
      <sheetName val="Glossary D_F_E"/>
      <sheetName val="Inputparam"/>
      <sheetName val="SST Checkliste"/>
      <sheetName val="Verwendetes Modell"/>
      <sheetName val="Fundamental_Data"/>
      <sheetName val="Marktnahe_Bilanz"/>
      <sheetName val="Risikotragendes_Kapital"/>
      <sheetName val="Anleitung_Statut-Marktnah"/>
      <sheetName val="BewDifferenzen_Statut-Marktnah"/>
      <sheetName val="Gliederung_RTK_Stat_Marktnah"/>
      <sheetName val="Sensitivitaeten Delta_Market"/>
      <sheetName val="Sensitivitaeten Gamma_Market"/>
      <sheetName val="Market_Risk (Delta Normal)"/>
      <sheetName val="Quadranten_Szenarien"/>
      <sheetName val="Stress_Szenarien"/>
      <sheetName val="Scenarios"/>
      <sheetName val="Credit_Risk"/>
      <sheetName val="Credit_Risk_Info"/>
      <sheetName val="L_Ins_P_Risk"/>
      <sheetName val="L_Ins_Z_Risk"/>
      <sheetName val="L_Ins_P_Z_Risk"/>
      <sheetName val="L_MW_RepliPf_obligatorisch"/>
      <sheetName val="L_MW_RepliPf_überobligatorisch"/>
      <sheetName val="L_BV_Renten"/>
      <sheetName val="L_RiskMargin"/>
      <sheetName val="L_TargetCapital"/>
      <sheetName val="NL_LoB"/>
      <sheetName val="NL_SST_Default_Runoff_Pattern "/>
      <sheetName val="NL_Used_Runoff_Pattern_CY"/>
      <sheetName val="NL_Used_Payment_Pattern_PY"/>
      <sheetName val="NL_CY&amp;PYPayment_Pattern"/>
      <sheetName val="NL_UVG_Renten"/>
      <sheetName val="NL_PY_Reserves"/>
      <sheetName val="NL_New_Claims"/>
      <sheetName val="NL_Insurance Risk"/>
      <sheetName val="NL_RiskMargin"/>
      <sheetName val="NL_ExpctdRes"/>
      <sheetName val="NL_Distributions"/>
      <sheetName val="NL_TargetCapital"/>
      <sheetName val="HE_Insurance_Risk"/>
      <sheetName val="HE_ExpctdRes"/>
      <sheetName val="Health_Scen_Aggregation"/>
      <sheetName val="HE_TargetCapital"/>
      <sheetName val="HE_Engagements_viagers"/>
      <sheetName val="HE_LZV_Sch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 t="str">
            <v>01.01.2015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mance Non-Life Solo"/>
      <sheetName val="Performance Life Solo"/>
      <sheetName val="Performance Solo Reins."/>
      <sheetName val="Market-consistent B Sheet Solo"/>
      <sheetName val="Solvency Solo"/>
    </sheetNames>
    <sheetDataSet>
      <sheetData sheetId="0"/>
      <sheetData sheetId="1"/>
      <sheetData sheetId="2">
        <row r="9">
          <cell r="E9">
            <v>37.496759340000004</v>
          </cell>
          <cell r="K9">
            <v>0.19719534</v>
          </cell>
          <cell r="O9">
            <v>37.266538870000005</v>
          </cell>
        </row>
        <row r="10">
          <cell r="E10">
            <v>-3.4598099999999998E-3</v>
          </cell>
          <cell r="O10">
            <v>-3.4598099999999998E-3</v>
          </cell>
        </row>
        <row r="11">
          <cell r="E11">
            <v>37.493299530000002</v>
          </cell>
        </row>
        <row r="12">
          <cell r="E12">
            <v>1.2051100000000017</v>
          </cell>
          <cell r="K12">
            <v>-0.17313144</v>
          </cell>
          <cell r="O12">
            <v>1.3778787100000016</v>
          </cell>
        </row>
        <row r="13">
          <cell r="E13">
            <v>-0.29199353</v>
          </cell>
          <cell r="O13">
            <v>-0.29199353</v>
          </cell>
        </row>
        <row r="14">
          <cell r="E14">
            <v>38.406416</v>
          </cell>
        </row>
        <row r="16">
          <cell r="E16">
            <v>38.406416</v>
          </cell>
        </row>
        <row r="17">
          <cell r="E17">
            <v>-16.699485509999999</v>
          </cell>
          <cell r="K17">
            <v>-3.4431100000000001E-3</v>
          </cell>
          <cell r="O17">
            <v>-16.6960424</v>
          </cell>
        </row>
        <row r="18">
          <cell r="E18">
            <v>3.4947589999999994E-2</v>
          </cell>
          <cell r="O18">
            <v>3.4947589999999994E-2</v>
          </cell>
        </row>
        <row r="19">
          <cell r="E19">
            <v>-68.745360500000018</v>
          </cell>
          <cell r="K19">
            <v>-1.3907299999999997E-2</v>
          </cell>
          <cell r="O19">
            <v>-68.731453200000018</v>
          </cell>
        </row>
        <row r="20">
          <cell r="E20">
            <v>-4.6782130000000005E-2</v>
          </cell>
          <cell r="O20">
            <v>-4.6782130000000005E-2</v>
          </cell>
        </row>
        <row r="21">
          <cell r="O21" t="str">
            <v/>
          </cell>
        </row>
        <row r="22">
          <cell r="E22">
            <v>-85.456680550000016</v>
          </cell>
        </row>
        <row r="23">
          <cell r="E23">
            <v>-11.998322969999998</v>
          </cell>
          <cell r="K23">
            <v>-2.3503400000000002E-3</v>
          </cell>
          <cell r="O23">
            <v>-11.995972629999999</v>
          </cell>
        </row>
        <row r="25">
          <cell r="E25">
            <v>-11.998322969999998</v>
          </cell>
        </row>
        <row r="26">
          <cell r="E26">
            <v>-0.19241459999999999</v>
          </cell>
          <cell r="O26">
            <v>-0.19241459999999999</v>
          </cell>
        </row>
        <row r="27">
          <cell r="E27">
            <v>-97.647418120000026</v>
          </cell>
        </row>
        <row r="28">
          <cell r="E28">
            <v>5.8479439199999996</v>
          </cell>
        </row>
        <row r="29">
          <cell r="E29">
            <v>-5.78076875</v>
          </cell>
        </row>
        <row r="30">
          <cell r="E30">
            <v>6.7175169999999618E-2</v>
          </cell>
        </row>
        <row r="33">
          <cell r="E33">
            <v>-0.13262723999999987</v>
          </cell>
        </row>
        <row r="34">
          <cell r="E34">
            <v>-59.306454190000025</v>
          </cell>
        </row>
        <row r="39">
          <cell r="E39">
            <v>-59.306454190000025</v>
          </cell>
        </row>
        <row r="40">
          <cell r="E40">
            <v>-0.10286629</v>
          </cell>
        </row>
        <row r="41">
          <cell r="E41">
            <v>-59.409320480000027</v>
          </cell>
        </row>
      </sheetData>
      <sheetData sheetId="3">
        <row r="9">
          <cell r="H9">
            <v>303.65298703000002</v>
          </cell>
        </row>
        <row r="17">
          <cell r="H17">
            <v>303.65298703000002</v>
          </cell>
        </row>
        <row r="19">
          <cell r="H19">
            <v>0.49937818193404376</v>
          </cell>
        </row>
        <row r="20">
          <cell r="H20">
            <v>112.78922742000002</v>
          </cell>
        </row>
        <row r="21">
          <cell r="H21">
            <v>19.231021680000001</v>
          </cell>
        </row>
        <row r="22">
          <cell r="H22">
            <v>5.9500000000000004E-3</v>
          </cell>
        </row>
        <row r="23">
          <cell r="H23">
            <v>5.609505E-2</v>
          </cell>
        </row>
        <row r="25">
          <cell r="H25">
            <v>436.23465936193406</v>
          </cell>
        </row>
        <row r="34">
          <cell r="H34">
            <v>113.24449822631627</v>
          </cell>
        </row>
        <row r="53">
          <cell r="H53">
            <v>9.1679928499999992</v>
          </cell>
        </row>
        <row r="54">
          <cell r="H54">
            <v>0.75454011999999993</v>
          </cell>
        </row>
      </sheetData>
      <sheetData sheetId="4">
        <row r="8">
          <cell r="G8">
            <v>313.0676281656178</v>
          </cell>
        </row>
        <row r="17">
          <cell r="G17">
            <v>99.9</v>
          </cell>
        </row>
        <row r="18">
          <cell r="G18">
            <v>25.4</v>
          </cell>
        </row>
        <row r="19">
          <cell r="G19">
            <v>-20.5</v>
          </cell>
        </row>
        <row r="20">
          <cell r="G20">
            <v>10.9</v>
          </cell>
        </row>
        <row r="21">
          <cell r="G21">
            <v>8.1</v>
          </cell>
        </row>
        <row r="22">
          <cell r="G22">
            <v>123.8</v>
          </cell>
        </row>
        <row r="27">
          <cell r="G27">
            <v>2.59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A"/>
      <sheetName val="INDEX"/>
      <sheetName val="BS CHGaap"/>
      <sheetName val="PL CHGaap"/>
      <sheetName val="Cash Flow CHGAAP(2)"/>
      <sheetName val="Cash Flow CHGAAP"/>
      <sheetName val="Bonds Amortization (J)"/>
      <sheetName val="List of Positions"/>
      <sheetName val="Gain-losses on bonds"/>
      <sheetName val="Taxes"/>
      <sheetName val="other taxprov (R)"/>
      <sheetName val="Accrued &amp; Prepaid (S)"/>
      <sheetName val="Detail expenses (T)"/>
      <sheetName val="Claims (U) (3)"/>
      <sheetName val="Prm. Comm (V) (3)"/>
      <sheetName val="Prm history (V_IGR) (3)"/>
      <sheetName val="Contingent Commission (X) ( (3)"/>
      <sheetName val="01 COB (3)"/>
      <sheetName val="Claims (U)"/>
      <sheetName val="Claims (U_IGR) (2)"/>
      <sheetName val="Claims (U_IGR)"/>
      <sheetName val="Prm. Comm (V)"/>
      <sheetName val="Prm history (V_IGR)"/>
      <sheetName val="Contingent Commission (X)"/>
      <sheetName val="01 COB"/>
      <sheetName val="Overview"/>
      <sheetName val="BS USGaap"/>
      <sheetName val="PL USGaap"/>
      <sheetName val="Cash Flow USGAAP"/>
      <sheetName val="EquityUSGaap"/>
      <sheetName val="CI"/>
      <sheetName val="Accounting Policies "/>
      <sheetName val="A"/>
      <sheetName val="B"/>
      <sheetName val="D"/>
      <sheetName val="E"/>
      <sheetName val="F"/>
      <sheetName val="G"/>
      <sheetName val="H"/>
      <sheetName val="I"/>
      <sheetName val="N"/>
      <sheetName val="O"/>
      <sheetName val="P"/>
      <sheetName val="FX+debt+cred (Q)"/>
      <sheetName val="W"/>
      <sheetName val="02 Fixed Asset"/>
      <sheetName val="03 Segment"/>
      <sheetName val="List of Positions_20181231 "/>
      <sheetName val="01 Lease"/>
      <sheetName val="Realized gains-losses"/>
      <sheetName val="Summary_AMC-internal rate(2019)"/>
      <sheetName val="Changelog"/>
      <sheetName val="ROE"/>
      <sheetName val="trialbalance"/>
      <sheetName val="trialbalance_Orig"/>
      <sheetName val="CCY Exposure"/>
    </sheetNames>
    <sheetDataSet>
      <sheetData sheetId="0"/>
      <sheetData sheetId="1"/>
      <sheetData sheetId="2"/>
      <sheetData sheetId="3">
        <row r="7">
          <cell r="E7">
            <v>110331929.61</v>
          </cell>
        </row>
        <row r="8">
          <cell r="E8">
            <v>-2833822.29</v>
          </cell>
        </row>
        <row r="11">
          <cell r="E11">
            <v>-27046086.870000001</v>
          </cell>
        </row>
        <row r="12">
          <cell r="E12">
            <v>467043.08</v>
          </cell>
        </row>
        <row r="21">
          <cell r="E21">
            <v>-61113328.579999998</v>
          </cell>
        </row>
        <row r="22">
          <cell r="E22">
            <v>94925.97</v>
          </cell>
        </row>
        <row r="23">
          <cell r="E23">
            <v>-50193672.760000005</v>
          </cell>
        </row>
        <row r="27">
          <cell r="E27">
            <v>928944.05999999994</v>
          </cell>
        </row>
        <row r="33">
          <cell r="E33">
            <v>-20742364.659999996</v>
          </cell>
        </row>
        <row r="35">
          <cell r="E35">
            <v>-108027.19</v>
          </cell>
        </row>
        <row r="37">
          <cell r="E37">
            <v>-86942.48000000001</v>
          </cell>
        </row>
        <row r="44">
          <cell r="E44">
            <v>8747353.4800000004</v>
          </cell>
        </row>
        <row r="47">
          <cell r="E47">
            <v>-1361403.97</v>
          </cell>
        </row>
        <row r="55">
          <cell r="E55">
            <v>-28254.960000000894</v>
          </cell>
        </row>
        <row r="62">
          <cell r="E62">
            <v>-89179.419999999984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Q4 data"/>
      <sheetName val="Report"/>
      <sheetName val="Sheet1"/>
      <sheetName val="2019 FY"/>
      <sheetName val="2019 FY bkd"/>
      <sheetName val="FCR"/>
      <sheetName val="bookings"/>
      <sheetName val="UW estimates"/>
      <sheetName val="entry codes and ccy"/>
      <sheetName val="BS CHGaap"/>
      <sheetName val="PL CHGaap"/>
      <sheetName val="IBNR tool, PA"/>
      <sheetName val="IBNR tool, TTFC Risk XL"/>
      <sheetName val="IBNR tool, CPRT large"/>
      <sheetName val="IBNR tool, CPRT attr"/>
      <sheetName val="IBNR tool, EPRT Att asif Q3"/>
      <sheetName val="IBNR tool, EPRT Att"/>
      <sheetName val="IBNR tool, EPRT Large"/>
      <sheetName val="IBNR tool, PQS attritional"/>
      <sheetName val="IBNR tool, PQS large risk"/>
      <sheetName val="IBNR tool"/>
      <sheetName val="Triangles--&gt;"/>
      <sheetName val="Property QS Gross"/>
      <sheetName val="PQS large risk losses pivot"/>
      <sheetName val="PQS large risk losses"/>
      <sheetName val="EPRT"/>
      <sheetName val="CPRT"/>
      <sheetName val="TTFC Risk XL QS"/>
      <sheetName val="All Triangles"/>
      <sheetName val="All Triangles update"/>
      <sheetName val="LDF used"/>
      <sheetName val="ILD_Fire_DOM_NonPro (JapNP,Mot)"/>
      <sheetName val="PLD_Fire_DOM_NonPro (JapNP,Mot)"/>
      <sheetName val="ILD_Fire_Ovs_Pro (EPRT)"/>
      <sheetName val="PLD_Fire_Ovs_Pro (EPRT)"/>
      <sheetName val="ILD_Fire_Ovs_Pro (CPRT)"/>
      <sheetName val="PLD_Fire_Ovs_Pro (CPRT)"/>
      <sheetName val="ILD_Fire_Ovs_NonPro (NJNP)"/>
      <sheetName val="PLD_Fire_Ovs_NonPro (NJNP)"/>
      <sheetName val="ILD_P.Accident_DOM_NonPro"/>
      <sheetName val="PLD_P.Accident_DOM_NonPro"/>
    </sheetNames>
    <sheetDataSet>
      <sheetData sheetId="0"/>
      <sheetData sheetId="1"/>
      <sheetData sheetId="2"/>
      <sheetData sheetId="3"/>
      <sheetData sheetId="4"/>
      <sheetData sheetId="5"/>
      <sheetData sheetId="6">
        <row r="25">
          <cell r="B25">
            <v>317801.12</v>
          </cell>
          <cell r="C25">
            <v>23623432.300000012</v>
          </cell>
          <cell r="D25">
            <v>2023410.36</v>
          </cell>
          <cell r="E25">
            <v>14138564.310000001</v>
          </cell>
          <cell r="F25">
            <v>1706023.929999999</v>
          </cell>
          <cell r="G25">
            <v>315296.78000000003</v>
          </cell>
          <cell r="H25">
            <v>6542156.6000000015</v>
          </cell>
          <cell r="I25">
            <v>14952241.750000024</v>
          </cell>
          <cell r="J25">
            <v>46693258.809999995</v>
          </cell>
        </row>
        <row r="28">
          <cell r="B28">
            <v>-124870.58</v>
          </cell>
          <cell r="C28">
            <v>294917.12000000029</v>
          </cell>
          <cell r="D28">
            <v>-795989.58000000007</v>
          </cell>
          <cell r="E28">
            <v>-12045861.449999999</v>
          </cell>
          <cell r="F28">
            <v>-1051130.4400000002</v>
          </cell>
          <cell r="G28">
            <v>-197779.78</v>
          </cell>
          <cell r="H28">
            <v>-2447275.9700000011</v>
          </cell>
          <cell r="I28">
            <v>-6193418.2800000012</v>
          </cell>
          <cell r="J28">
            <v>-4484677.9099999983</v>
          </cell>
        </row>
        <row r="33">
          <cell r="B33">
            <v>0</v>
          </cell>
          <cell r="C33">
            <v>-36924390.929999992</v>
          </cell>
          <cell r="D33">
            <v>0</v>
          </cell>
          <cell r="E33">
            <v>-15349.84</v>
          </cell>
          <cell r="F33">
            <v>0</v>
          </cell>
          <cell r="G33">
            <v>-2579.02</v>
          </cell>
          <cell r="H33">
            <v>-168127.74000000002</v>
          </cell>
          <cell r="I33">
            <v>0</v>
          </cell>
          <cell r="J33">
            <v>-24002881.049999997</v>
          </cell>
        </row>
        <row r="35">
          <cell r="B35">
            <v>-334535.96000000002</v>
          </cell>
          <cell r="C35">
            <v>651779.60999999463</v>
          </cell>
          <cell r="D35">
            <v>-265211.54000000004</v>
          </cell>
          <cell r="E35">
            <v>-1303238.2599999998</v>
          </cell>
          <cell r="F35">
            <v>-459239.38999999996</v>
          </cell>
          <cell r="G35">
            <v>-101971.16999999998</v>
          </cell>
          <cell r="H35">
            <v>-3179686.4</v>
          </cell>
          <cell r="I35">
            <v>-7848447.5599999968</v>
          </cell>
          <cell r="J35">
            <v>-50725505.090000018</v>
          </cell>
          <cell r="L35">
            <v>13372383</v>
          </cell>
        </row>
        <row r="39">
          <cell r="B39">
            <v>-65182.16688494767</v>
          </cell>
          <cell r="C39">
            <v>-3980181.1207857328</v>
          </cell>
          <cell r="D39">
            <v>-424622.88460075925</v>
          </cell>
          <cell r="E39">
            <v>-1535940.6439476546</v>
          </cell>
          <cell r="F39">
            <v>-210925.61575390943</v>
          </cell>
          <cell r="G39">
            <v>-53953.172012319643</v>
          </cell>
          <cell r="H39">
            <v>-1228990.138141993</v>
          </cell>
          <cell r="I39">
            <v>-1897290.3869060839</v>
          </cell>
          <cell r="J39">
            <v>-11934923.81073137</v>
          </cell>
        </row>
        <row r="40">
          <cell r="K40">
            <v>589645.27976477426</v>
          </cell>
        </row>
        <row r="42">
          <cell r="B42">
            <v>-576.50281764873466</v>
          </cell>
          <cell r="C42">
            <v>-42853.767423740152</v>
          </cell>
          <cell r="D42">
            <v>-3670.5401598321637</v>
          </cell>
          <cell r="E42">
            <v>-25647.871103232228</v>
          </cell>
          <cell r="F42">
            <v>-3094.7896049616406</v>
          </cell>
          <cell r="G42">
            <v>-571.95985358885207</v>
          </cell>
          <cell r="H42">
            <v>-11867.710577606733</v>
          </cell>
          <cell r="I42">
            <v>-27123.911643357518</v>
          </cell>
          <cell r="J42">
            <v>-79562.616816032023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Update"/>
      <sheetName val="SST Checklist"/>
      <sheetName val="Applied Model"/>
      <sheetName val="General Inputs"/>
      <sheetName val="SST Balance Sheet"/>
      <sheetName val="RBC"/>
      <sheetName val="Instructions_Stat_SSTBalance"/>
      <sheetName val="Differences_Stat_SSTBalance"/>
      <sheetName val="Asset Prices"/>
      <sheetName val="Fixed Income"/>
      <sheetName val="Insurance Cashflows"/>
      <sheetName val="Asset Prices Forwards"/>
      <sheetName val="FX Forwards"/>
      <sheetName val="Delta Remainder Market Risks"/>
      <sheetName val="Expected Financial Result"/>
      <sheetName val="Credit Risk"/>
      <sheetName val="Credit Risk Info"/>
      <sheetName val="Scenarios"/>
      <sheetName val="Life Risk"/>
      <sheetName val="MVM Life"/>
      <sheetName val="Non Life Distributions"/>
      <sheetName val="Captives Parameter"/>
      <sheetName val="Health Risk"/>
      <sheetName val="Other Data for FDS"/>
      <sheetName val="Market Initial Values"/>
      <sheetName val="Market Risk (Dynamic)"/>
      <sheetName val="Market Risk (Static)"/>
      <sheetName val="Macroeconomic Scenarios"/>
      <sheetName val="Correlation"/>
      <sheetName val="config_values"/>
      <sheetName val="config_tables"/>
      <sheetName val="Fundamental_Data"/>
      <sheetName val="config_fds"/>
      <sheetName val="list_of_sheets"/>
      <sheetName val="Glossary"/>
      <sheetName val="General Parameters"/>
      <sheetName val="Configuration"/>
    </sheetNames>
    <sheetDataSet>
      <sheetData sheetId="0"/>
      <sheetData sheetId="1"/>
      <sheetData sheetId="2"/>
      <sheetData sheetId="3"/>
      <sheetData sheetId="4"/>
      <sheetData sheetId="5">
        <row r="28">
          <cell r="G28">
            <v>268.66962611999998</v>
          </cell>
        </row>
        <row r="108">
          <cell r="G108">
            <v>0.30051099999999997</v>
          </cell>
        </row>
        <row r="116">
          <cell r="G116">
            <v>155.39928334000004</v>
          </cell>
        </row>
        <row r="129">
          <cell r="G129">
            <v>1.246676268279364</v>
          </cell>
        </row>
        <row r="136">
          <cell r="G136">
            <v>0.19595107</v>
          </cell>
        </row>
        <row r="148">
          <cell r="G148">
            <v>42.865540660000001</v>
          </cell>
        </row>
        <row r="153">
          <cell r="G153">
            <v>0.48841000000000001</v>
          </cell>
        </row>
        <row r="192">
          <cell r="G192">
            <v>194.99813702076699</v>
          </cell>
        </row>
        <row r="225">
          <cell r="G225">
            <v>1.364242</v>
          </cell>
        </row>
        <row r="235">
          <cell r="G235">
            <v>11.09433202</v>
          </cell>
        </row>
        <row r="239">
          <cell r="G239">
            <v>0.44666534000000002</v>
          </cell>
        </row>
        <row r="243">
          <cell r="G243">
            <v>2.2920833100000002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1">
          <cell r="C51">
            <v>118</v>
          </cell>
        </row>
        <row r="52">
          <cell r="C52">
            <v>17.399999999999999</v>
          </cell>
        </row>
        <row r="53">
          <cell r="C53">
            <v>13.9</v>
          </cell>
        </row>
        <row r="56">
          <cell r="C56">
            <v>136.6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J43"/>
  <sheetViews>
    <sheetView view="pageBreakPreview" zoomScaleNormal="115" zoomScaleSheetLayoutView="100" workbookViewId="0">
      <selection activeCell="P2" sqref="P2"/>
    </sheetView>
  </sheetViews>
  <sheetFormatPr defaultColWidth="11.3828125" defaultRowHeight="12.45" x14ac:dyDescent="0.3"/>
  <cols>
    <col min="1" max="1" width="11.3828125" style="33"/>
    <col min="2" max="2" width="3" style="84" bestFit="1" customWidth="1"/>
    <col min="3" max="3" width="63" style="33" customWidth="1"/>
    <col min="4" max="16" width="11.3828125" style="33"/>
    <col min="17" max="19" width="11.3828125" style="33" customWidth="1"/>
    <col min="20" max="21" width="11.3828125" style="33"/>
    <col min="22" max="22" width="8" style="33" bestFit="1" customWidth="1"/>
    <col min="23" max="23" width="8.84375" style="33" bestFit="1" customWidth="1"/>
    <col min="24" max="35" width="11.3828125" style="33"/>
    <col min="36" max="36" width="2.84375" style="33" customWidth="1"/>
    <col min="37" max="16384" width="11.3828125" style="33"/>
  </cols>
  <sheetData>
    <row r="2" spans="2:36" x14ac:dyDescent="0.3"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7"/>
    </row>
    <row r="3" spans="2:36" ht="37.5" customHeight="1" thickBot="1" x14ac:dyDescent="0.35">
      <c r="B3" s="98"/>
      <c r="C3" s="158" t="s">
        <v>0</v>
      </c>
      <c r="D3" s="15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99"/>
    </row>
    <row r="4" spans="2:36" x14ac:dyDescent="0.3">
      <c r="B4" s="98"/>
      <c r="C4" s="18"/>
      <c r="D4" s="70" t="s">
        <v>1</v>
      </c>
      <c r="E4" s="48"/>
      <c r="F4" s="68"/>
      <c r="G4" s="49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99"/>
    </row>
    <row r="5" spans="2:36" ht="12.9" thickBot="1" x14ac:dyDescent="0.35">
      <c r="B5" s="98"/>
      <c r="C5" s="18"/>
      <c r="D5" s="73" t="s">
        <v>2</v>
      </c>
      <c r="E5" s="74"/>
      <c r="F5" s="69"/>
      <c r="G5" s="50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99"/>
    </row>
    <row r="6" spans="2:36" x14ac:dyDescent="0.3">
      <c r="B6" s="9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99"/>
    </row>
    <row r="7" spans="2:36" x14ac:dyDescent="0.3">
      <c r="B7" s="98"/>
      <c r="C7" s="18"/>
      <c r="D7" s="156" t="s">
        <v>3</v>
      </c>
      <c r="E7" s="159"/>
      <c r="F7" s="160" t="s">
        <v>4</v>
      </c>
      <c r="G7" s="160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2" t="s">
        <v>5</v>
      </c>
      <c r="U7" s="162"/>
      <c r="V7" s="165" t="s">
        <v>6</v>
      </c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7"/>
      <c r="AJ7" s="99"/>
    </row>
    <row r="8" spans="2:36" ht="22.5" customHeight="1" x14ac:dyDescent="0.3">
      <c r="B8" s="98"/>
      <c r="C8" s="18"/>
      <c r="D8" s="159"/>
      <c r="E8" s="159"/>
      <c r="F8" s="157" t="s">
        <v>7</v>
      </c>
      <c r="G8" s="156"/>
      <c r="H8" s="157" t="s">
        <v>8</v>
      </c>
      <c r="I8" s="156"/>
      <c r="J8" s="157" t="s">
        <v>9</v>
      </c>
      <c r="K8" s="156"/>
      <c r="L8" s="157" t="s">
        <v>10</v>
      </c>
      <c r="M8" s="156"/>
      <c r="N8" s="153" t="s">
        <v>237</v>
      </c>
      <c r="O8" s="154"/>
      <c r="P8" s="155" t="s">
        <v>11</v>
      </c>
      <c r="Q8" s="156"/>
      <c r="R8" s="157" t="s">
        <v>12</v>
      </c>
      <c r="S8" s="156"/>
      <c r="T8" s="157" t="s">
        <v>13</v>
      </c>
      <c r="U8" s="156"/>
      <c r="V8" s="163" t="s">
        <v>14</v>
      </c>
      <c r="W8" s="164"/>
      <c r="X8" s="157" t="s">
        <v>15</v>
      </c>
      <c r="Y8" s="156"/>
      <c r="Z8" s="157" t="s">
        <v>16</v>
      </c>
      <c r="AA8" s="156"/>
      <c r="AB8" s="155" t="s">
        <v>17</v>
      </c>
      <c r="AC8" s="156"/>
      <c r="AD8" s="157" t="s">
        <v>18</v>
      </c>
      <c r="AE8" s="156"/>
      <c r="AF8" s="163" t="s">
        <v>19</v>
      </c>
      <c r="AG8" s="164"/>
      <c r="AH8" s="157" t="s">
        <v>20</v>
      </c>
      <c r="AI8" s="168"/>
      <c r="AJ8" s="99"/>
    </row>
    <row r="9" spans="2:36" ht="24.9" x14ac:dyDescent="0.3">
      <c r="B9" s="98"/>
      <c r="C9" s="18"/>
      <c r="D9" s="77" t="s">
        <v>242</v>
      </c>
      <c r="E9" s="77" t="s">
        <v>21</v>
      </c>
      <c r="F9" s="77" t="s">
        <v>242</v>
      </c>
      <c r="G9" s="77" t="s">
        <v>22</v>
      </c>
      <c r="H9" s="77" t="s">
        <v>242</v>
      </c>
      <c r="I9" s="77" t="s">
        <v>23</v>
      </c>
      <c r="J9" s="77" t="s">
        <v>242</v>
      </c>
      <c r="K9" s="77" t="s">
        <v>24</v>
      </c>
      <c r="L9" s="77" t="s">
        <v>242</v>
      </c>
      <c r="M9" s="77" t="s">
        <v>25</v>
      </c>
      <c r="N9" s="77" t="s">
        <v>242</v>
      </c>
      <c r="O9" s="77" t="s">
        <v>26</v>
      </c>
      <c r="P9" s="77" t="s">
        <v>242</v>
      </c>
      <c r="Q9" s="77" t="s">
        <v>27</v>
      </c>
      <c r="R9" s="77" t="s">
        <v>242</v>
      </c>
      <c r="S9" s="77" t="s">
        <v>28</v>
      </c>
      <c r="T9" s="77" t="s">
        <v>242</v>
      </c>
      <c r="U9" s="77" t="s">
        <v>29</v>
      </c>
      <c r="V9" s="77" t="s">
        <v>242</v>
      </c>
      <c r="W9" s="77" t="s">
        <v>30</v>
      </c>
      <c r="X9" s="77" t="s">
        <v>242</v>
      </c>
      <c r="Y9" s="77" t="s">
        <v>31</v>
      </c>
      <c r="Z9" s="77" t="s">
        <v>242</v>
      </c>
      <c r="AA9" s="77" t="s">
        <v>32</v>
      </c>
      <c r="AB9" s="77" t="s">
        <v>242</v>
      </c>
      <c r="AC9" s="77" t="s">
        <v>33</v>
      </c>
      <c r="AD9" s="77" t="s">
        <v>242</v>
      </c>
      <c r="AE9" s="77" t="s">
        <v>34</v>
      </c>
      <c r="AF9" s="77" t="s">
        <v>242</v>
      </c>
      <c r="AG9" s="77" t="s">
        <v>35</v>
      </c>
      <c r="AH9" s="77" t="s">
        <v>242</v>
      </c>
      <c r="AI9" s="58" t="s">
        <v>36</v>
      </c>
      <c r="AJ9" s="99"/>
    </row>
    <row r="10" spans="2:36" x14ac:dyDescent="0.3">
      <c r="B10" s="100">
        <v>1</v>
      </c>
      <c r="C10" s="89" t="s">
        <v>37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99"/>
    </row>
    <row r="11" spans="2:36" x14ac:dyDescent="0.3">
      <c r="B11" s="100">
        <v>2</v>
      </c>
      <c r="C11" s="89" t="s">
        <v>38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99"/>
    </row>
    <row r="12" spans="2:36" x14ac:dyDescent="0.3">
      <c r="B12" s="100">
        <v>3</v>
      </c>
      <c r="C12" s="89" t="s">
        <v>39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99"/>
    </row>
    <row r="13" spans="2:36" x14ac:dyDescent="0.3">
      <c r="B13" s="100">
        <v>4</v>
      </c>
      <c r="C13" s="89" t="s">
        <v>40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99"/>
    </row>
    <row r="14" spans="2:36" x14ac:dyDescent="0.3">
      <c r="B14" s="100">
        <v>5</v>
      </c>
      <c r="C14" s="89" t="s">
        <v>41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99"/>
    </row>
    <row r="15" spans="2:36" x14ac:dyDescent="0.3">
      <c r="B15" s="100">
        <v>6</v>
      </c>
      <c r="C15" s="89" t="s">
        <v>42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99"/>
    </row>
    <row r="16" spans="2:36" x14ac:dyDescent="0.3">
      <c r="B16" s="100">
        <v>7</v>
      </c>
      <c r="C16" s="89" t="s">
        <v>43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99"/>
    </row>
    <row r="17" spans="2:36" x14ac:dyDescent="0.3">
      <c r="B17" s="100">
        <v>8</v>
      </c>
      <c r="C17" s="85" t="s">
        <v>44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99"/>
    </row>
    <row r="18" spans="2:36" x14ac:dyDescent="0.3">
      <c r="B18" s="100">
        <v>9</v>
      </c>
      <c r="C18" s="89" t="s">
        <v>45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99"/>
    </row>
    <row r="19" spans="2:36" x14ac:dyDescent="0.3">
      <c r="B19" s="100">
        <v>10</v>
      </c>
      <c r="C19" s="89" t="s">
        <v>46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99"/>
    </row>
    <row r="20" spans="2:36" x14ac:dyDescent="0.3">
      <c r="B20" s="100">
        <v>11</v>
      </c>
      <c r="C20" s="89" t="s">
        <v>47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99"/>
    </row>
    <row r="21" spans="2:36" x14ac:dyDescent="0.3">
      <c r="B21" s="100">
        <v>12</v>
      </c>
      <c r="C21" s="89" t="s">
        <v>48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99"/>
    </row>
    <row r="22" spans="2:36" x14ac:dyDescent="0.3">
      <c r="B22" s="100">
        <v>13</v>
      </c>
      <c r="C22" s="86" t="s">
        <v>49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1"/>
      <c r="AE22" s="61"/>
      <c r="AF22" s="61"/>
      <c r="AG22" s="61"/>
      <c r="AH22" s="61"/>
      <c r="AI22" s="61"/>
      <c r="AJ22" s="99"/>
    </row>
    <row r="23" spans="2:36" x14ac:dyDescent="0.3">
      <c r="B23" s="100">
        <v>14</v>
      </c>
      <c r="C23" s="85" t="s">
        <v>50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99"/>
    </row>
    <row r="24" spans="2:36" x14ac:dyDescent="0.3">
      <c r="B24" s="100">
        <v>15</v>
      </c>
      <c r="C24" s="89" t="s">
        <v>51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99"/>
    </row>
    <row r="25" spans="2:36" x14ac:dyDescent="0.3">
      <c r="B25" s="100">
        <v>16</v>
      </c>
      <c r="C25" s="89" t="s">
        <v>52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99"/>
    </row>
    <row r="26" spans="2:36" x14ac:dyDescent="0.3">
      <c r="B26" s="100">
        <v>17</v>
      </c>
      <c r="C26" s="89" t="s">
        <v>53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99"/>
    </row>
    <row r="27" spans="2:36" x14ac:dyDescent="0.3">
      <c r="B27" s="100">
        <v>18</v>
      </c>
      <c r="C27" s="89" t="s">
        <v>54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99"/>
    </row>
    <row r="28" spans="2:36" ht="24.9" x14ac:dyDescent="0.3">
      <c r="B28" s="100">
        <v>19</v>
      </c>
      <c r="C28" s="85" t="s">
        <v>55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99"/>
    </row>
    <row r="29" spans="2:36" x14ac:dyDescent="0.3">
      <c r="B29" s="100">
        <v>20</v>
      </c>
      <c r="C29" s="89" t="s">
        <v>56</v>
      </c>
      <c r="D29" s="3"/>
      <c r="E29" s="3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99"/>
    </row>
    <row r="30" spans="2:36" x14ac:dyDescent="0.3">
      <c r="B30" s="100">
        <v>21</v>
      </c>
      <c r="C30" s="89" t="s">
        <v>57</v>
      </c>
      <c r="D30" s="3"/>
      <c r="E30" s="3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99"/>
    </row>
    <row r="31" spans="2:36" x14ac:dyDescent="0.3">
      <c r="B31" s="100">
        <v>22</v>
      </c>
      <c r="C31" s="85" t="s">
        <v>58</v>
      </c>
      <c r="D31" s="3"/>
      <c r="E31" s="3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99"/>
    </row>
    <row r="32" spans="2:36" x14ac:dyDescent="0.3">
      <c r="B32" s="100">
        <v>23</v>
      </c>
      <c r="C32" s="89" t="s">
        <v>59</v>
      </c>
      <c r="D32" s="3"/>
      <c r="E32" s="3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99"/>
    </row>
    <row r="33" spans="2:36" x14ac:dyDescent="0.3">
      <c r="B33" s="100">
        <v>24</v>
      </c>
      <c r="C33" s="89" t="s">
        <v>60</v>
      </c>
      <c r="D33" s="3"/>
      <c r="E33" s="3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99"/>
    </row>
    <row r="34" spans="2:36" x14ac:dyDescent="0.3">
      <c r="B34" s="100">
        <v>25</v>
      </c>
      <c r="C34" s="89" t="s">
        <v>61</v>
      </c>
      <c r="D34" s="3"/>
      <c r="E34" s="3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99"/>
    </row>
    <row r="35" spans="2:36" x14ac:dyDescent="0.3">
      <c r="B35" s="100">
        <v>26</v>
      </c>
      <c r="C35" s="85" t="s">
        <v>62</v>
      </c>
      <c r="D35" s="3"/>
      <c r="E35" s="3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99"/>
    </row>
    <row r="36" spans="2:36" x14ac:dyDescent="0.3">
      <c r="B36" s="100">
        <v>27</v>
      </c>
      <c r="C36" s="89" t="s">
        <v>63</v>
      </c>
      <c r="D36" s="3"/>
      <c r="E36" s="3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99"/>
    </row>
    <row r="37" spans="2:36" x14ac:dyDescent="0.3">
      <c r="B37" s="100">
        <v>28</v>
      </c>
      <c r="C37" s="89" t="s">
        <v>64</v>
      </c>
      <c r="D37" s="3"/>
      <c r="E37" s="3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99"/>
    </row>
    <row r="38" spans="2:36" x14ac:dyDescent="0.3">
      <c r="B38" s="100">
        <v>29</v>
      </c>
      <c r="C38" s="89" t="s">
        <v>65</v>
      </c>
      <c r="D38" s="3"/>
      <c r="E38" s="3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99"/>
    </row>
    <row r="39" spans="2:36" x14ac:dyDescent="0.3">
      <c r="B39" s="100">
        <v>30</v>
      </c>
      <c r="C39" s="89" t="s">
        <v>66</v>
      </c>
      <c r="D39" s="3"/>
      <c r="E39" s="3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99"/>
    </row>
    <row r="40" spans="2:36" x14ac:dyDescent="0.3">
      <c r="B40" s="100">
        <v>31</v>
      </c>
      <c r="C40" s="85" t="s">
        <v>67</v>
      </c>
      <c r="D40" s="3"/>
      <c r="E40" s="3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99"/>
    </row>
    <row r="41" spans="2:36" x14ac:dyDescent="0.3">
      <c r="B41" s="100">
        <v>32</v>
      </c>
      <c r="C41" s="89" t="s">
        <v>68</v>
      </c>
      <c r="D41" s="3"/>
      <c r="E41" s="3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99"/>
    </row>
    <row r="42" spans="2:36" x14ac:dyDescent="0.3">
      <c r="B42" s="100">
        <v>33</v>
      </c>
      <c r="C42" s="85" t="s">
        <v>69</v>
      </c>
      <c r="D42" s="3"/>
      <c r="E42" s="3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99"/>
    </row>
    <row r="43" spans="2:36" x14ac:dyDescent="0.3">
      <c r="B43" s="101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3"/>
    </row>
  </sheetData>
  <mergeCells count="20">
    <mergeCell ref="Z8:AA8"/>
    <mergeCell ref="V8:W8"/>
    <mergeCell ref="AF8:AG8"/>
    <mergeCell ref="V7:AI7"/>
    <mergeCell ref="AB8:AC8"/>
    <mergeCell ref="AD8:AE8"/>
    <mergeCell ref="AH8:AI8"/>
    <mergeCell ref="X8:Y8"/>
    <mergeCell ref="N8:O8"/>
    <mergeCell ref="P8:Q8"/>
    <mergeCell ref="R8:S8"/>
    <mergeCell ref="T8:U8"/>
    <mergeCell ref="C3:D3"/>
    <mergeCell ref="D7:E8"/>
    <mergeCell ref="F7:S7"/>
    <mergeCell ref="T7:U7"/>
    <mergeCell ref="F8:G8"/>
    <mergeCell ref="H8:I8"/>
    <mergeCell ref="J8:K8"/>
    <mergeCell ref="L8:M8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8" scale="78" orientation="landscape" horizontalDpi="300" verticalDpi="300" r:id="rId1"/>
  <colBreaks count="2" manualBreakCount="2">
    <brk id="1" max="1048575" man="1"/>
    <brk id="19" min="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AJ43"/>
  <sheetViews>
    <sheetView view="pageBreakPreview" zoomScale="110" zoomScaleNormal="115" zoomScaleSheetLayoutView="110" workbookViewId="0">
      <selection activeCell="C35" sqref="C35"/>
    </sheetView>
  </sheetViews>
  <sheetFormatPr defaultColWidth="11.3828125" defaultRowHeight="12.45" x14ac:dyDescent="0.3"/>
  <cols>
    <col min="1" max="1" width="11.3828125" style="33"/>
    <col min="2" max="2" width="3" style="84" bestFit="1" customWidth="1"/>
    <col min="3" max="3" width="63.15234375" style="78" customWidth="1"/>
    <col min="4" max="4" width="12.15234375" style="33" customWidth="1"/>
    <col min="5" max="17" width="11.3828125" style="33"/>
    <col min="18" max="18" width="3.15234375" style="33" customWidth="1"/>
    <col min="19" max="16384" width="11.3828125" style="33"/>
  </cols>
  <sheetData>
    <row r="2" spans="2:36" x14ac:dyDescent="0.3">
      <c r="B2" s="95"/>
      <c r="C2" s="11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114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7"/>
    </row>
    <row r="3" spans="2:36" ht="37.5" customHeight="1" thickBot="1" x14ac:dyDescent="0.35">
      <c r="B3" s="98"/>
      <c r="C3" s="158" t="s">
        <v>241</v>
      </c>
      <c r="D3" s="158"/>
      <c r="E3" s="15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63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99"/>
    </row>
    <row r="4" spans="2:36" x14ac:dyDescent="0.3">
      <c r="B4" s="98"/>
      <c r="C4" s="80"/>
      <c r="D4" s="70" t="s">
        <v>70</v>
      </c>
      <c r="E4" s="71"/>
      <c r="F4" s="71"/>
      <c r="G4" s="72"/>
      <c r="H4" s="18"/>
      <c r="I4" s="18"/>
      <c r="J4" s="18"/>
      <c r="K4" s="18"/>
      <c r="L4" s="18"/>
      <c r="M4" s="18"/>
      <c r="N4" s="18"/>
      <c r="O4" s="18"/>
      <c r="P4" s="18"/>
      <c r="Q4" s="18"/>
      <c r="R4" s="63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99"/>
    </row>
    <row r="5" spans="2:36" ht="12.9" thickBot="1" x14ac:dyDescent="0.35">
      <c r="B5" s="98"/>
      <c r="C5" s="80"/>
      <c r="D5" s="73" t="s">
        <v>71</v>
      </c>
      <c r="E5" s="74"/>
      <c r="F5" s="74"/>
      <c r="G5" s="75"/>
      <c r="H5" s="18"/>
      <c r="I5" s="18"/>
      <c r="J5" s="18"/>
      <c r="K5" s="18"/>
      <c r="L5" s="18"/>
      <c r="M5" s="18"/>
      <c r="N5" s="18"/>
      <c r="O5" s="18"/>
      <c r="P5" s="18"/>
      <c r="Q5" s="18"/>
      <c r="R5" s="63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99"/>
    </row>
    <row r="6" spans="2:36" x14ac:dyDescent="0.3">
      <c r="B6" s="98"/>
      <c r="C6" s="80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63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99"/>
    </row>
    <row r="7" spans="2:36" x14ac:dyDescent="0.3">
      <c r="B7" s="98"/>
      <c r="C7" s="80"/>
      <c r="D7" s="156" t="s">
        <v>72</v>
      </c>
      <c r="E7" s="159"/>
      <c r="F7" s="162" t="s">
        <v>73</v>
      </c>
      <c r="G7" s="162"/>
      <c r="H7" s="162"/>
      <c r="I7" s="162"/>
      <c r="J7" s="162"/>
      <c r="K7" s="162"/>
      <c r="L7" s="162"/>
      <c r="M7" s="162"/>
      <c r="N7" s="168"/>
      <c r="O7" s="168"/>
      <c r="P7" s="162" t="s">
        <v>74</v>
      </c>
      <c r="Q7" s="162"/>
      <c r="R7" s="63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99"/>
    </row>
    <row r="8" spans="2:36" ht="27" customHeight="1" x14ac:dyDescent="0.3">
      <c r="B8" s="98"/>
      <c r="C8" s="80"/>
      <c r="D8" s="159"/>
      <c r="E8" s="159"/>
      <c r="F8" s="157" t="s">
        <v>75</v>
      </c>
      <c r="G8" s="157"/>
      <c r="H8" s="157" t="s">
        <v>76</v>
      </c>
      <c r="I8" s="157"/>
      <c r="J8" s="169" t="s">
        <v>77</v>
      </c>
      <c r="K8" s="170"/>
      <c r="L8" s="155" t="s">
        <v>78</v>
      </c>
      <c r="M8" s="155"/>
      <c r="N8" s="157" t="s">
        <v>79</v>
      </c>
      <c r="O8" s="157"/>
      <c r="P8" s="156" t="s">
        <v>80</v>
      </c>
      <c r="Q8" s="156"/>
      <c r="R8" s="63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99"/>
    </row>
    <row r="9" spans="2:36" ht="24.9" x14ac:dyDescent="0.3">
      <c r="B9" s="98"/>
      <c r="C9" s="80"/>
      <c r="D9" s="88" t="s">
        <v>242</v>
      </c>
      <c r="E9" s="44" t="s">
        <v>81</v>
      </c>
      <c r="F9" s="44" t="s">
        <v>242</v>
      </c>
      <c r="G9" s="44" t="s">
        <v>82</v>
      </c>
      <c r="H9" s="44" t="s">
        <v>242</v>
      </c>
      <c r="I9" s="44" t="s">
        <v>83</v>
      </c>
      <c r="J9" s="44" t="s">
        <v>242</v>
      </c>
      <c r="K9" s="44" t="s">
        <v>84</v>
      </c>
      <c r="L9" s="44" t="s">
        <v>242</v>
      </c>
      <c r="M9" s="44" t="s">
        <v>85</v>
      </c>
      <c r="N9" s="44" t="s">
        <v>242</v>
      </c>
      <c r="O9" s="44" t="s">
        <v>86</v>
      </c>
      <c r="P9" s="44" t="s">
        <v>242</v>
      </c>
      <c r="Q9" s="44" t="s">
        <v>87</v>
      </c>
      <c r="R9" s="63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99"/>
    </row>
    <row r="10" spans="2:36" x14ac:dyDescent="0.3">
      <c r="B10" s="100">
        <v>1</v>
      </c>
      <c r="C10" s="81" t="s">
        <v>88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63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99"/>
    </row>
    <row r="11" spans="2:36" x14ac:dyDescent="0.3">
      <c r="B11" s="100">
        <v>2</v>
      </c>
      <c r="C11" s="81" t="s">
        <v>89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63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99"/>
    </row>
    <row r="12" spans="2:36" x14ac:dyDescent="0.3">
      <c r="B12" s="100">
        <v>3</v>
      </c>
      <c r="C12" s="81" t="s">
        <v>90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63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99"/>
    </row>
    <row r="13" spans="2:36" x14ac:dyDescent="0.3">
      <c r="B13" s="100">
        <v>4</v>
      </c>
      <c r="C13" s="81" t="s">
        <v>91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63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99"/>
    </row>
    <row r="14" spans="2:36" x14ac:dyDescent="0.3">
      <c r="B14" s="100">
        <v>5</v>
      </c>
      <c r="C14" s="81" t="s">
        <v>92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63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99"/>
    </row>
    <row r="15" spans="2:36" x14ac:dyDescent="0.3">
      <c r="B15" s="100">
        <v>6</v>
      </c>
      <c r="C15" s="81" t="s">
        <v>93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63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99"/>
    </row>
    <row r="16" spans="2:36" x14ac:dyDescent="0.3">
      <c r="B16" s="100">
        <v>7</v>
      </c>
      <c r="C16" s="81" t="s">
        <v>94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63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99"/>
    </row>
    <row r="17" spans="2:36" x14ac:dyDescent="0.3">
      <c r="B17" s="100">
        <v>8</v>
      </c>
      <c r="C17" s="82" t="s">
        <v>95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63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99"/>
    </row>
    <row r="18" spans="2:36" x14ac:dyDescent="0.3">
      <c r="B18" s="100">
        <v>9</v>
      </c>
      <c r="C18" s="81" t="s">
        <v>96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63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99"/>
    </row>
    <row r="19" spans="2:36" x14ac:dyDescent="0.3">
      <c r="B19" s="100">
        <v>10</v>
      </c>
      <c r="C19" s="81" t="s">
        <v>97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63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99"/>
    </row>
    <row r="20" spans="2:36" x14ac:dyDescent="0.3">
      <c r="B20" s="100">
        <v>11</v>
      </c>
      <c r="C20" s="81" t="s">
        <v>98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63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99"/>
    </row>
    <row r="21" spans="2:36" x14ac:dyDescent="0.3">
      <c r="B21" s="100">
        <v>12</v>
      </c>
      <c r="C21" s="81" t="s">
        <v>99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63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99"/>
    </row>
    <row r="22" spans="2:36" x14ac:dyDescent="0.3">
      <c r="B22" s="100">
        <v>13</v>
      </c>
      <c r="C22" s="81" t="s">
        <v>100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63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99"/>
    </row>
    <row r="23" spans="2:36" ht="27.75" customHeight="1" x14ac:dyDescent="0.3">
      <c r="B23" s="100">
        <v>14</v>
      </c>
      <c r="C23" s="82" t="s">
        <v>262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63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99"/>
    </row>
    <row r="24" spans="2:36" x14ac:dyDescent="0.3">
      <c r="B24" s="100">
        <v>15</v>
      </c>
      <c r="C24" s="81" t="s">
        <v>101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63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99"/>
    </row>
    <row r="25" spans="2:36" x14ac:dyDescent="0.3">
      <c r="B25" s="100">
        <v>16</v>
      </c>
      <c r="C25" s="81" t="s">
        <v>102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63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99"/>
    </row>
    <row r="26" spans="2:36" x14ac:dyDescent="0.3">
      <c r="B26" s="100">
        <v>17</v>
      </c>
      <c r="C26" s="81" t="s">
        <v>103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63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99"/>
    </row>
    <row r="27" spans="2:36" x14ac:dyDescent="0.3">
      <c r="B27" s="100">
        <v>18</v>
      </c>
      <c r="C27" s="81" t="s">
        <v>104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63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99"/>
    </row>
    <row r="28" spans="2:36" ht="24.9" x14ac:dyDescent="0.3">
      <c r="B28" s="100">
        <v>19</v>
      </c>
      <c r="C28" s="82" t="s">
        <v>105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3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99"/>
    </row>
    <row r="29" spans="2:36" x14ac:dyDescent="0.3">
      <c r="B29" s="100">
        <v>20</v>
      </c>
      <c r="C29" s="81" t="s">
        <v>106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63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99"/>
    </row>
    <row r="30" spans="2:36" x14ac:dyDescent="0.3">
      <c r="B30" s="100">
        <v>21</v>
      </c>
      <c r="C30" s="81" t="s">
        <v>107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63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99"/>
    </row>
    <row r="31" spans="2:36" x14ac:dyDescent="0.3">
      <c r="B31" s="100">
        <v>22</v>
      </c>
      <c r="C31" s="82" t="s">
        <v>108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63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99"/>
    </row>
    <row r="32" spans="2:36" x14ac:dyDescent="0.3">
      <c r="B32" s="100">
        <v>23</v>
      </c>
      <c r="C32" s="81" t="s">
        <v>109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63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99"/>
    </row>
    <row r="33" spans="2:36" x14ac:dyDescent="0.3">
      <c r="B33" s="100">
        <v>24</v>
      </c>
      <c r="C33" s="81" t="s">
        <v>110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63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99"/>
    </row>
    <row r="34" spans="2:36" x14ac:dyDescent="0.3">
      <c r="B34" s="100">
        <v>25</v>
      </c>
      <c r="C34" s="81" t="s">
        <v>111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63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99"/>
    </row>
    <row r="35" spans="2:36" x14ac:dyDescent="0.3">
      <c r="B35" s="100">
        <v>26</v>
      </c>
      <c r="C35" s="82" t="s">
        <v>112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63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99"/>
    </row>
    <row r="36" spans="2:36" x14ac:dyDescent="0.3">
      <c r="B36" s="100">
        <v>27</v>
      </c>
      <c r="C36" s="81" t="s">
        <v>113</v>
      </c>
      <c r="D36" s="3"/>
      <c r="E36" s="3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3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99"/>
    </row>
    <row r="37" spans="2:36" x14ac:dyDescent="0.3">
      <c r="B37" s="100">
        <v>28</v>
      </c>
      <c r="C37" s="81" t="s">
        <v>114</v>
      </c>
      <c r="D37" s="3"/>
      <c r="E37" s="3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3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99"/>
    </row>
    <row r="38" spans="2:36" x14ac:dyDescent="0.3">
      <c r="B38" s="100">
        <v>29</v>
      </c>
      <c r="C38" s="81" t="s">
        <v>115</v>
      </c>
      <c r="D38" s="3"/>
      <c r="E38" s="3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3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99"/>
    </row>
    <row r="39" spans="2:36" x14ac:dyDescent="0.3">
      <c r="B39" s="100">
        <v>30</v>
      </c>
      <c r="C39" s="81" t="s">
        <v>116</v>
      </c>
      <c r="D39" s="3"/>
      <c r="E39" s="3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3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99"/>
    </row>
    <row r="40" spans="2:36" x14ac:dyDescent="0.3">
      <c r="B40" s="100">
        <v>31</v>
      </c>
      <c r="C40" s="82" t="s">
        <v>117</v>
      </c>
      <c r="D40" s="3"/>
      <c r="E40" s="3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3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99"/>
    </row>
    <row r="41" spans="2:36" x14ac:dyDescent="0.3">
      <c r="B41" s="100">
        <v>32</v>
      </c>
      <c r="C41" s="81" t="s">
        <v>118</v>
      </c>
      <c r="D41" s="3"/>
      <c r="E41" s="3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3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99"/>
    </row>
    <row r="42" spans="2:36" x14ac:dyDescent="0.3">
      <c r="B42" s="100">
        <v>33</v>
      </c>
      <c r="C42" s="82" t="s">
        <v>119</v>
      </c>
      <c r="D42" s="3"/>
      <c r="E42" s="3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3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99"/>
    </row>
    <row r="43" spans="2:36" x14ac:dyDescent="0.3">
      <c r="B43" s="101"/>
      <c r="C43" s="116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17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3"/>
    </row>
  </sheetData>
  <mergeCells count="10">
    <mergeCell ref="C3:E3"/>
    <mergeCell ref="D7:E8"/>
    <mergeCell ref="F7:O7"/>
    <mergeCell ref="P7:Q7"/>
    <mergeCell ref="F8:G8"/>
    <mergeCell ref="H8:I8"/>
    <mergeCell ref="J8:K8"/>
    <mergeCell ref="L8:M8"/>
    <mergeCell ref="N8:O8"/>
    <mergeCell ref="P8:Q8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58" orientation="landscape" horizontalDpi="300" verticalDpi="300" r:id="rId1"/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AJ43"/>
  <sheetViews>
    <sheetView tabSelected="1" view="pageBreakPreview" topLeftCell="B1" zoomScale="70" zoomScaleNormal="100" zoomScaleSheetLayoutView="70" workbookViewId="0">
      <selection activeCell="N7" sqref="N7:O7"/>
    </sheetView>
  </sheetViews>
  <sheetFormatPr defaultColWidth="11.3828125" defaultRowHeight="12.45" x14ac:dyDescent="0.3"/>
  <cols>
    <col min="1" max="1" width="4.53515625" style="33" customWidth="1"/>
    <col min="2" max="2" width="3" style="84" bestFit="1" customWidth="1"/>
    <col min="3" max="3" width="65.3046875" style="78" customWidth="1"/>
    <col min="4" max="4" width="11.3828125" style="33" customWidth="1"/>
    <col min="5" max="5" width="14" style="33" bestFit="1" customWidth="1"/>
    <col min="6" max="7" width="11.3828125" style="33" customWidth="1"/>
    <col min="8" max="10" width="11.3828125" style="33"/>
    <col min="11" max="11" width="14.15234375" style="33" bestFit="1" customWidth="1"/>
    <col min="12" max="14" width="11.3828125" style="33"/>
    <col min="15" max="15" width="15.15234375" style="33" bestFit="1" customWidth="1"/>
    <col min="16" max="16" width="11.3828125" style="33"/>
    <col min="17" max="17" width="13.61328125" style="33" customWidth="1"/>
    <col min="18" max="18" width="11.3828125" style="33"/>
    <col min="19" max="19" width="13.3828125" style="33" customWidth="1"/>
    <col min="20" max="20" width="3" style="33" customWidth="1"/>
    <col min="21" max="16384" width="11.3828125" style="33"/>
  </cols>
  <sheetData>
    <row r="2" spans="2:36" x14ac:dyDescent="0.3">
      <c r="B2" s="95"/>
      <c r="C2" s="11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114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7"/>
    </row>
    <row r="3" spans="2:36" ht="37.5" customHeight="1" thickBot="1" x14ac:dyDescent="0.45">
      <c r="B3" s="98"/>
      <c r="C3" s="158" t="s">
        <v>263</v>
      </c>
      <c r="D3" s="158"/>
      <c r="E3" s="122"/>
      <c r="F3" s="59"/>
      <c r="G3" s="59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63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99"/>
    </row>
    <row r="4" spans="2:36" ht="15.45" x14ac:dyDescent="0.4">
      <c r="B4" s="98"/>
      <c r="C4" s="79"/>
      <c r="D4" s="70" t="s">
        <v>120</v>
      </c>
      <c r="E4" s="48"/>
      <c r="F4" s="68"/>
      <c r="G4" s="49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63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99"/>
    </row>
    <row r="5" spans="2:36" ht="15.9" thickBot="1" x14ac:dyDescent="0.45">
      <c r="B5" s="98"/>
      <c r="C5" s="79"/>
      <c r="D5" s="73" t="s">
        <v>121</v>
      </c>
      <c r="E5" s="74"/>
      <c r="F5" s="69"/>
      <c r="G5" s="50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63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99"/>
    </row>
    <row r="6" spans="2:36" ht="15.45" x14ac:dyDescent="0.4">
      <c r="B6" s="98"/>
      <c r="C6" s="79"/>
      <c r="D6" s="76"/>
      <c r="E6" s="76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63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99"/>
    </row>
    <row r="7" spans="2:36" ht="29.25" customHeight="1" x14ac:dyDescent="0.3">
      <c r="B7" s="98"/>
      <c r="C7" s="80"/>
      <c r="D7" s="157" t="s">
        <v>122</v>
      </c>
      <c r="E7" s="156"/>
      <c r="F7" s="163" t="s">
        <v>123</v>
      </c>
      <c r="G7" s="164"/>
      <c r="H7" s="157" t="s">
        <v>124</v>
      </c>
      <c r="I7" s="156"/>
      <c r="J7" s="157" t="s">
        <v>125</v>
      </c>
      <c r="K7" s="156"/>
      <c r="L7" s="155" t="s">
        <v>126</v>
      </c>
      <c r="M7" s="156"/>
      <c r="N7" s="157" t="s">
        <v>127</v>
      </c>
      <c r="O7" s="156"/>
      <c r="P7" s="163" t="s">
        <v>128</v>
      </c>
      <c r="Q7" s="164"/>
      <c r="R7" s="157" t="s">
        <v>129</v>
      </c>
      <c r="S7" s="168"/>
      <c r="T7" s="63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99"/>
    </row>
    <row r="8" spans="2:36" ht="24.9" x14ac:dyDescent="0.3">
      <c r="B8" s="98"/>
      <c r="C8" s="80"/>
      <c r="D8" s="77" t="s">
        <v>242</v>
      </c>
      <c r="E8" s="58" t="s">
        <v>130</v>
      </c>
      <c r="F8" s="77" t="s">
        <v>242</v>
      </c>
      <c r="G8" s="58" t="s">
        <v>131</v>
      </c>
      <c r="H8" s="77" t="s">
        <v>242</v>
      </c>
      <c r="I8" s="58" t="s">
        <v>132</v>
      </c>
      <c r="J8" s="77" t="s">
        <v>242</v>
      </c>
      <c r="K8" s="58" t="s">
        <v>133</v>
      </c>
      <c r="L8" s="77" t="s">
        <v>242</v>
      </c>
      <c r="M8" s="58" t="s">
        <v>134</v>
      </c>
      <c r="N8" s="77" t="s">
        <v>242</v>
      </c>
      <c r="O8" s="58" t="s">
        <v>135</v>
      </c>
      <c r="P8" s="77" t="s">
        <v>242</v>
      </c>
      <c r="Q8" s="58" t="s">
        <v>136</v>
      </c>
      <c r="R8" s="77" t="s">
        <v>242</v>
      </c>
      <c r="S8" s="58" t="s">
        <v>137</v>
      </c>
      <c r="T8" s="63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99"/>
    </row>
    <row r="9" spans="2:36" x14ac:dyDescent="0.3">
      <c r="B9" s="100">
        <v>1</v>
      </c>
      <c r="C9" s="89" t="s">
        <v>138</v>
      </c>
      <c r="D9" s="121">
        <f>'[2]Performance Solo Reins.'!E9</f>
        <v>37.496759340000004</v>
      </c>
      <c r="E9" s="121">
        <f>('[3]PL CHGaap'!$E$7)/1000000</f>
        <v>110.33192961</v>
      </c>
      <c r="F9" s="3"/>
      <c r="G9" s="121">
        <f>([4]FCR!B25)/1000000</f>
        <v>0.31780111999999999</v>
      </c>
      <c r="H9" s="3"/>
      <c r="I9" s="3"/>
      <c r="J9" s="121">
        <f>'[2]Performance Solo Reins.'!K9</f>
        <v>0.19719534</v>
      </c>
      <c r="K9" s="121">
        <f>([4]FCR!H25+[4]FCR!I25)/1000000</f>
        <v>21.494398350000022</v>
      </c>
      <c r="L9" s="3"/>
      <c r="M9" s="121">
        <f>([4]FCR!G25)/1000000</f>
        <v>0.31529678000000005</v>
      </c>
      <c r="N9" s="121">
        <f>'[2]Performance Solo Reins.'!O9</f>
        <v>37.266538870000005</v>
      </c>
      <c r="O9" s="121">
        <f>([4]FCR!J25+[4]FCR!C25+[4]FCR!E25)/1000000</f>
        <v>84.455255420000015</v>
      </c>
      <c r="P9" s="3"/>
      <c r="Q9" s="121">
        <f>([4]FCR!F25)/1000000</f>
        <v>1.7060239299999991</v>
      </c>
      <c r="R9" s="3"/>
      <c r="S9" s="121">
        <f>([4]FCR!D25)/1000000</f>
        <v>2.0234103600000002</v>
      </c>
      <c r="T9" s="63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99"/>
    </row>
    <row r="10" spans="2:36" x14ac:dyDescent="0.3">
      <c r="B10" s="100">
        <v>2</v>
      </c>
      <c r="C10" s="89" t="s">
        <v>139</v>
      </c>
      <c r="D10" s="121">
        <f>'[2]Performance Solo Reins.'!E10</f>
        <v>-3.4598099999999998E-3</v>
      </c>
      <c r="E10" s="121">
        <f>('[3]PL CHGaap'!$E$8)/1000000</f>
        <v>-2.8338222900000001</v>
      </c>
      <c r="F10" s="3"/>
      <c r="G10" s="121">
        <f>([4]FCR!B26)/1000000</f>
        <v>0</v>
      </c>
      <c r="H10" s="3"/>
      <c r="I10" s="3"/>
      <c r="J10" s="121">
        <f>'[2]Performance Solo Reins.'!K10</f>
        <v>0</v>
      </c>
      <c r="K10" s="121">
        <f>([4]FCR!H26+[4]FCR!I26)/1000000</f>
        <v>0</v>
      </c>
      <c r="L10" s="3"/>
      <c r="M10" s="121">
        <f>([4]FCR!G26)/1000000</f>
        <v>0</v>
      </c>
      <c r="N10" s="121">
        <f>'[2]Performance Solo Reins.'!O10</f>
        <v>-3.4598099999999998E-3</v>
      </c>
      <c r="O10" s="121">
        <f>E10</f>
        <v>-2.8338222900000001</v>
      </c>
      <c r="P10" s="3"/>
      <c r="Q10" s="121">
        <f>([4]FCR!F26)/1000000</f>
        <v>0</v>
      </c>
      <c r="R10" s="3"/>
      <c r="S10" s="121">
        <f>([4]FCR!D26)/1000000</f>
        <v>0</v>
      </c>
      <c r="T10" s="63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99"/>
    </row>
    <row r="11" spans="2:36" x14ac:dyDescent="0.3">
      <c r="B11" s="100">
        <v>3</v>
      </c>
      <c r="C11" s="89" t="s">
        <v>140</v>
      </c>
      <c r="D11" s="121">
        <f>'[2]Performance Solo Reins.'!E11</f>
        <v>37.493299530000002</v>
      </c>
      <c r="E11" s="121">
        <f>E9+E10</f>
        <v>107.49810732</v>
      </c>
      <c r="F11" s="121"/>
      <c r="G11" s="121">
        <f t="shared" ref="G11:S11" si="0">G9+G10</f>
        <v>0.31780111999999999</v>
      </c>
      <c r="H11" s="121"/>
      <c r="I11" s="121"/>
      <c r="J11" s="121">
        <f t="shared" si="0"/>
        <v>0.19719534</v>
      </c>
      <c r="K11" s="121">
        <f t="shared" si="0"/>
        <v>21.494398350000022</v>
      </c>
      <c r="L11" s="121"/>
      <c r="M11" s="121">
        <f t="shared" si="0"/>
        <v>0.31529678000000005</v>
      </c>
      <c r="N11" s="121">
        <f t="shared" si="0"/>
        <v>37.263079060000003</v>
      </c>
      <c r="O11" s="121">
        <f t="shared" si="0"/>
        <v>81.621433130000014</v>
      </c>
      <c r="P11" s="121"/>
      <c r="Q11" s="121">
        <f t="shared" si="0"/>
        <v>1.7060239299999991</v>
      </c>
      <c r="R11" s="121"/>
      <c r="S11" s="121">
        <f t="shared" si="0"/>
        <v>2.0234103600000002</v>
      </c>
      <c r="T11" s="63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99"/>
    </row>
    <row r="12" spans="2:36" x14ac:dyDescent="0.3">
      <c r="B12" s="100">
        <v>4</v>
      </c>
      <c r="C12" s="89" t="s">
        <v>141</v>
      </c>
      <c r="D12" s="121">
        <f>'[2]Performance Solo Reins.'!E12</f>
        <v>1.2051100000000017</v>
      </c>
      <c r="E12" s="121">
        <f>('[3]PL CHGaap'!$E$11)/1000000</f>
        <v>-27.04608687</v>
      </c>
      <c r="F12" s="3"/>
      <c r="G12" s="121">
        <f>([4]FCR!B28)/1000000</f>
        <v>-0.12487057999999999</v>
      </c>
      <c r="H12" s="3"/>
      <c r="I12" s="3"/>
      <c r="J12" s="121">
        <f>'[2]Performance Solo Reins.'!K12</f>
        <v>-0.17313144</v>
      </c>
      <c r="K12" s="121">
        <f>([4]FCR!H28+[4]FCR!I28)/1000000</f>
        <v>-8.640694250000001</v>
      </c>
      <c r="L12" s="3"/>
      <c r="M12" s="121">
        <f>([4]FCR!G28)/1000000</f>
        <v>-0.19777977999999999</v>
      </c>
      <c r="N12" s="121">
        <f>'[2]Performance Solo Reins.'!O12</f>
        <v>1.3778787100000016</v>
      </c>
      <c r="O12" s="121">
        <f>([4]FCR!J28+[4]FCR!C28+[4]FCR!E28)/1000000</f>
        <v>-16.235622239999998</v>
      </c>
      <c r="P12" s="3"/>
      <c r="Q12" s="121">
        <f>([4]FCR!F28)/1000000</f>
        <v>-1.0511304400000001</v>
      </c>
      <c r="R12" s="3"/>
      <c r="S12" s="121">
        <f>([4]FCR!D28)/1000000</f>
        <v>-0.79598958000000009</v>
      </c>
      <c r="T12" s="63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99"/>
    </row>
    <row r="13" spans="2:36" x14ac:dyDescent="0.3">
      <c r="B13" s="100">
        <v>5</v>
      </c>
      <c r="C13" s="89" t="s">
        <v>142</v>
      </c>
      <c r="D13" s="121">
        <f>'[2]Performance Solo Reins.'!E13</f>
        <v>-0.29199353</v>
      </c>
      <c r="E13" s="121">
        <f>('[3]PL CHGaap'!$E$12)/1000000</f>
        <v>0.46704308</v>
      </c>
      <c r="F13" s="3"/>
      <c r="G13" s="121">
        <f>([4]FCR!B29)/1000000</f>
        <v>0</v>
      </c>
      <c r="H13" s="3"/>
      <c r="I13" s="3"/>
      <c r="J13" s="121">
        <f>'[2]Performance Solo Reins.'!K13</f>
        <v>0</v>
      </c>
      <c r="K13" s="121">
        <f>([4]FCR!H29+[4]FCR!I29)/1000000</f>
        <v>0</v>
      </c>
      <c r="L13" s="3"/>
      <c r="M13" s="121">
        <f>([4]FCR!G29)/1000000</f>
        <v>0</v>
      </c>
      <c r="N13" s="121">
        <f>'[2]Performance Solo Reins.'!O13</f>
        <v>-0.29199353</v>
      </c>
      <c r="O13" s="121">
        <f>E13</f>
        <v>0.46704308</v>
      </c>
      <c r="P13" s="3"/>
      <c r="Q13" s="121">
        <f>([4]FCR!F29)/1000000</f>
        <v>0</v>
      </c>
      <c r="R13" s="3"/>
      <c r="S13" s="121">
        <f>([4]FCR!D29)/1000000</f>
        <v>0</v>
      </c>
      <c r="T13" s="63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99"/>
    </row>
    <row r="14" spans="2:36" x14ac:dyDescent="0.3">
      <c r="B14" s="100">
        <v>6</v>
      </c>
      <c r="C14" s="89" t="s">
        <v>143</v>
      </c>
      <c r="D14" s="121">
        <f>'[2]Performance Solo Reins.'!E14</f>
        <v>38.406416</v>
      </c>
      <c r="E14" s="121">
        <f>SUM(E11:E13)</f>
        <v>80.919063530000003</v>
      </c>
      <c r="F14" s="121"/>
      <c r="G14" s="121">
        <f t="shared" ref="G14:S14" si="1">SUM(G11:G13)</f>
        <v>0.19293053999999998</v>
      </c>
      <c r="H14" s="121"/>
      <c r="I14" s="121"/>
      <c r="J14" s="121">
        <f t="shared" si="1"/>
        <v>2.4063899999999999E-2</v>
      </c>
      <c r="K14" s="121">
        <f t="shared" si="1"/>
        <v>12.853704100000021</v>
      </c>
      <c r="L14" s="121"/>
      <c r="M14" s="121">
        <f t="shared" si="1"/>
        <v>0.11751700000000007</v>
      </c>
      <c r="N14" s="121">
        <f t="shared" si="1"/>
        <v>38.348964240000008</v>
      </c>
      <c r="O14" s="121">
        <f t="shared" si="1"/>
        <v>65.852853970000012</v>
      </c>
      <c r="P14" s="121"/>
      <c r="Q14" s="121">
        <f t="shared" si="1"/>
        <v>0.65489348999999897</v>
      </c>
      <c r="R14" s="121"/>
      <c r="S14" s="121">
        <f t="shared" si="1"/>
        <v>1.2274207800000001</v>
      </c>
      <c r="T14" s="63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99"/>
    </row>
    <row r="15" spans="2:36" x14ac:dyDescent="0.3">
      <c r="B15" s="100">
        <v>7</v>
      </c>
      <c r="C15" s="89" t="s">
        <v>144</v>
      </c>
      <c r="D15" s="121">
        <f>'[2]Performance Solo Reins.'!E15</f>
        <v>0</v>
      </c>
      <c r="E15" s="121">
        <v>0</v>
      </c>
      <c r="F15" s="3"/>
      <c r="G15" s="121">
        <f>([4]FCR!B31)/1000000</f>
        <v>0</v>
      </c>
      <c r="H15" s="3"/>
      <c r="I15" s="3"/>
      <c r="J15" s="121">
        <f>'[2]Performance Solo Reins.'!K15</f>
        <v>0</v>
      </c>
      <c r="K15" s="121">
        <f>([4]FCR!H31+[4]FCR!I31)/1000000</f>
        <v>0</v>
      </c>
      <c r="L15" s="3"/>
      <c r="M15" s="121">
        <f>([4]FCR!G31)/1000000</f>
        <v>0</v>
      </c>
      <c r="N15" s="121">
        <v>0</v>
      </c>
      <c r="O15" s="121">
        <f>([4]FCR!J31+[4]FCR!C31+[4]FCR!E31)/1000000</f>
        <v>0</v>
      </c>
      <c r="P15" s="3"/>
      <c r="Q15" s="121">
        <f>([4]FCR!F31)/1000000</f>
        <v>0</v>
      </c>
      <c r="R15" s="3"/>
      <c r="S15" s="121">
        <f>([4]FCR!D31)/1000000</f>
        <v>0</v>
      </c>
      <c r="T15" s="63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99"/>
    </row>
    <row r="16" spans="2:36" x14ac:dyDescent="0.3">
      <c r="B16" s="100">
        <v>8</v>
      </c>
      <c r="C16" s="85" t="s">
        <v>145</v>
      </c>
      <c r="D16" s="121">
        <f>'[2]Performance Solo Reins.'!E16</f>
        <v>38.406416</v>
      </c>
      <c r="E16" s="121">
        <f>E14+E15</f>
        <v>80.919063530000003</v>
      </c>
      <c r="F16" s="121"/>
      <c r="G16" s="121">
        <f t="shared" ref="G16:S16" si="2">G14+G15</f>
        <v>0.19293053999999998</v>
      </c>
      <c r="H16" s="121"/>
      <c r="I16" s="121"/>
      <c r="J16" s="121">
        <f t="shared" si="2"/>
        <v>2.4063899999999999E-2</v>
      </c>
      <c r="K16" s="121">
        <f t="shared" si="2"/>
        <v>12.853704100000021</v>
      </c>
      <c r="L16" s="121"/>
      <c r="M16" s="121">
        <f t="shared" si="2"/>
        <v>0.11751700000000007</v>
      </c>
      <c r="N16" s="121">
        <f t="shared" si="2"/>
        <v>38.348964240000008</v>
      </c>
      <c r="O16" s="121">
        <f t="shared" si="2"/>
        <v>65.852853970000012</v>
      </c>
      <c r="P16" s="121"/>
      <c r="Q16" s="121">
        <f t="shared" si="2"/>
        <v>0.65489348999999897</v>
      </c>
      <c r="R16" s="121"/>
      <c r="S16" s="121">
        <f t="shared" si="2"/>
        <v>1.2274207800000001</v>
      </c>
      <c r="T16" s="63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99"/>
    </row>
    <row r="17" spans="2:36" x14ac:dyDescent="0.3">
      <c r="B17" s="100">
        <v>9</v>
      </c>
      <c r="C17" s="89" t="s">
        <v>146</v>
      </c>
      <c r="D17" s="121">
        <f>'[2]Performance Solo Reins.'!E17</f>
        <v>-16.699485509999999</v>
      </c>
      <c r="E17" s="121">
        <f>('[3]PL CHGaap'!$E$21)/1000000</f>
        <v>-61.113328580000001</v>
      </c>
      <c r="F17" s="3"/>
      <c r="G17" s="121">
        <f>([4]FCR!B33)/1000000</f>
        <v>0</v>
      </c>
      <c r="H17" s="3"/>
      <c r="I17" s="3"/>
      <c r="J17" s="121">
        <f>'[2]Performance Solo Reins.'!K17</f>
        <v>-3.4431100000000001E-3</v>
      </c>
      <c r="K17" s="121">
        <f>([4]FCR!H33+[4]FCR!I33)/1000000</f>
        <v>-0.16812774000000003</v>
      </c>
      <c r="L17" s="3"/>
      <c r="M17" s="121">
        <f>([4]FCR!G33)/1000000</f>
        <v>-2.57902E-3</v>
      </c>
      <c r="N17" s="121">
        <f>'[2]Performance Solo Reins.'!O17</f>
        <v>-16.6960424</v>
      </c>
      <c r="O17" s="121">
        <f>([4]FCR!J33+[4]FCR!C33+[4]FCR!E33)/1000000</f>
        <v>-60.942621819999992</v>
      </c>
      <c r="P17" s="3"/>
      <c r="Q17" s="121">
        <f>([4]FCR!F33)/1000000</f>
        <v>0</v>
      </c>
      <c r="R17" s="3"/>
      <c r="S17" s="121">
        <f>([4]FCR!D33)/1000000</f>
        <v>0</v>
      </c>
      <c r="T17" s="63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99"/>
    </row>
    <row r="18" spans="2:36" x14ac:dyDescent="0.3">
      <c r="B18" s="100">
        <v>10</v>
      </c>
      <c r="C18" s="89" t="s">
        <v>147</v>
      </c>
      <c r="D18" s="121">
        <f>'[2]Performance Solo Reins.'!E18</f>
        <v>3.4947589999999994E-2</v>
      </c>
      <c r="E18" s="121">
        <f>('[3]PL CHGaap'!$E$22)/1000000</f>
        <v>9.4925969999999998E-2</v>
      </c>
      <c r="F18" s="3"/>
      <c r="G18" s="121">
        <f>([4]FCR!B34)/1000000</f>
        <v>0</v>
      </c>
      <c r="H18" s="3"/>
      <c r="I18" s="3"/>
      <c r="J18" s="121">
        <f>'[2]Performance Solo Reins.'!K18</f>
        <v>0</v>
      </c>
      <c r="K18" s="121">
        <f>([4]FCR!H34+[4]FCR!I34)/1000000</f>
        <v>0</v>
      </c>
      <c r="L18" s="3"/>
      <c r="M18" s="121">
        <f>([4]FCR!G34)/1000000</f>
        <v>0</v>
      </c>
      <c r="N18" s="121">
        <f>'[2]Performance Solo Reins.'!O18</f>
        <v>3.4947589999999994E-2</v>
      </c>
      <c r="O18" s="121">
        <f>E18</f>
        <v>9.4925969999999998E-2</v>
      </c>
      <c r="P18" s="3"/>
      <c r="Q18" s="121">
        <f>([4]FCR!F34)/1000000</f>
        <v>0</v>
      </c>
      <c r="R18" s="3"/>
      <c r="S18" s="121">
        <f>([4]FCR!D34)/1000000</f>
        <v>0</v>
      </c>
      <c r="T18" s="63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99"/>
    </row>
    <row r="19" spans="2:36" x14ac:dyDescent="0.3">
      <c r="B19" s="100">
        <v>11</v>
      </c>
      <c r="C19" s="89" t="s">
        <v>148</v>
      </c>
      <c r="D19" s="121">
        <f>'[2]Performance Solo Reins.'!E19</f>
        <v>-68.745360500000018</v>
      </c>
      <c r="E19" s="121">
        <f>('[3]PL CHGaap'!$E$23)/1000000</f>
        <v>-50.193672760000005</v>
      </c>
      <c r="F19" s="3"/>
      <c r="G19" s="121">
        <f>([4]FCR!B35)/1000000</f>
        <v>-0.33453596000000002</v>
      </c>
      <c r="H19" s="3"/>
      <c r="I19" s="3"/>
      <c r="J19" s="121">
        <f>'[2]Performance Solo Reins.'!K19</f>
        <v>-1.3907299999999997E-2</v>
      </c>
      <c r="K19" s="121">
        <f>([4]FCR!H35+[4]FCR!I35)/1000000</f>
        <v>-11.028133959999996</v>
      </c>
      <c r="L19" s="3"/>
      <c r="M19" s="121">
        <f>([4]FCR!G35)/1000000</f>
        <v>-0.10197116999999999</v>
      </c>
      <c r="N19" s="121">
        <f>'[2]Performance Solo Reins.'!O19</f>
        <v>-68.731453200000018</v>
      </c>
      <c r="O19" s="121">
        <f>([4]FCR!J35+[4]FCR!C35+[4]FCR!E35+[4]FCR!$L$35)/1000000</f>
        <v>-38.004580740000023</v>
      </c>
      <c r="P19" s="3"/>
      <c r="Q19" s="121">
        <f>([4]FCR!F35)/1000000</f>
        <v>-0.45923938999999997</v>
      </c>
      <c r="R19" s="3"/>
      <c r="S19" s="121">
        <f>([4]FCR!D35)/1000000</f>
        <v>-0.26521154000000002</v>
      </c>
      <c r="T19" s="63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99"/>
    </row>
    <row r="20" spans="2:36" x14ac:dyDescent="0.3">
      <c r="B20" s="100">
        <v>12</v>
      </c>
      <c r="C20" s="89" t="s">
        <v>149</v>
      </c>
      <c r="D20" s="121">
        <f>'[2]Performance Solo Reins.'!E20</f>
        <v>-4.6782130000000005E-2</v>
      </c>
      <c r="E20" s="121">
        <f>('[3]PL CHGaap'!$E$27)/1000000</f>
        <v>0.92894405999999996</v>
      </c>
      <c r="F20" s="3"/>
      <c r="G20" s="121">
        <f>([4]FCR!B36)/1000000</f>
        <v>0</v>
      </c>
      <c r="H20" s="3"/>
      <c r="I20" s="3"/>
      <c r="J20" s="121">
        <f>'[2]Performance Solo Reins.'!K20</f>
        <v>0</v>
      </c>
      <c r="K20" s="121">
        <f>([4]FCR!H36+[4]FCR!I36)/1000000</f>
        <v>0</v>
      </c>
      <c r="L20" s="3"/>
      <c r="M20" s="121">
        <f>([4]FCR!G36)/1000000</f>
        <v>0</v>
      </c>
      <c r="N20" s="121">
        <f>'[2]Performance Solo Reins.'!O20</f>
        <v>-4.6782130000000005E-2</v>
      </c>
      <c r="O20" s="121">
        <f>E20</f>
        <v>0.92894405999999996</v>
      </c>
      <c r="P20" s="3"/>
      <c r="Q20" s="121">
        <f>([4]FCR!F36)/1000000</f>
        <v>0</v>
      </c>
      <c r="R20" s="3"/>
      <c r="S20" s="121">
        <f>([4]FCR!D36)/1000000</f>
        <v>0</v>
      </c>
      <c r="T20" s="63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99"/>
    </row>
    <row r="21" spans="2:36" x14ac:dyDescent="0.3">
      <c r="B21" s="100">
        <v>13</v>
      </c>
      <c r="C21" s="89" t="s">
        <v>150</v>
      </c>
      <c r="D21" s="121">
        <f>'[2]Performance Solo Reins.'!E21</f>
        <v>0</v>
      </c>
      <c r="E21" s="121">
        <v>0</v>
      </c>
      <c r="F21" s="3"/>
      <c r="G21" s="121">
        <f>([4]FCR!B37)/1000000</f>
        <v>0</v>
      </c>
      <c r="H21" s="3"/>
      <c r="I21" s="3"/>
      <c r="J21" s="121">
        <f>'[2]Performance Solo Reins.'!K21</f>
        <v>0</v>
      </c>
      <c r="K21" s="121">
        <f>([4]FCR!H37+[4]FCR!I37)/1000000</f>
        <v>0</v>
      </c>
      <c r="L21" s="3"/>
      <c r="M21" s="121">
        <f>([4]FCR!G37)/1000000</f>
        <v>0</v>
      </c>
      <c r="N21" s="121" t="str">
        <f>'[2]Performance Solo Reins.'!O21</f>
        <v/>
      </c>
      <c r="O21" s="121">
        <f>([4]FCR!J37+[4]FCR!C37+[4]FCR!E37)/1000000</f>
        <v>0</v>
      </c>
      <c r="P21" s="3"/>
      <c r="Q21" s="121">
        <f>([4]FCR!F37)/1000000</f>
        <v>0</v>
      </c>
      <c r="R21" s="3"/>
      <c r="S21" s="121">
        <f>([4]FCR!D37)/1000000</f>
        <v>0</v>
      </c>
      <c r="T21" s="63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99"/>
    </row>
    <row r="22" spans="2:36" ht="18" customHeight="1" x14ac:dyDescent="0.3">
      <c r="B22" s="100">
        <v>14</v>
      </c>
      <c r="C22" s="120" t="s">
        <v>262</v>
      </c>
      <c r="D22" s="121">
        <f>'[2]Performance Solo Reins.'!E22</f>
        <v>-85.456680550000016</v>
      </c>
      <c r="E22" s="121">
        <f>SUM(E17:E21)</f>
        <v>-110.28313131</v>
      </c>
      <c r="F22" s="121"/>
      <c r="G22" s="121">
        <f t="shared" ref="G22:S22" si="3">SUM(G17:G21)</f>
        <v>-0.33453596000000002</v>
      </c>
      <c r="H22" s="121"/>
      <c r="I22" s="121"/>
      <c r="J22" s="121">
        <f t="shared" si="3"/>
        <v>-1.7350409999999997E-2</v>
      </c>
      <c r="K22" s="121">
        <f t="shared" si="3"/>
        <v>-11.196261699999996</v>
      </c>
      <c r="L22" s="121"/>
      <c r="M22" s="121">
        <f t="shared" si="3"/>
        <v>-0.10455018999999999</v>
      </c>
      <c r="N22" s="121">
        <f t="shared" si="3"/>
        <v>-85.43933014000001</v>
      </c>
      <c r="O22" s="121">
        <f t="shared" si="3"/>
        <v>-97.92333253000001</v>
      </c>
      <c r="P22" s="121"/>
      <c r="Q22" s="121">
        <f t="shared" si="3"/>
        <v>-0.45923938999999997</v>
      </c>
      <c r="R22" s="121"/>
      <c r="S22" s="121">
        <f t="shared" si="3"/>
        <v>-0.26521154000000002</v>
      </c>
      <c r="T22" s="63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99"/>
    </row>
    <row r="23" spans="2:36" x14ac:dyDescent="0.3">
      <c r="B23" s="100">
        <v>15</v>
      </c>
      <c r="C23" s="89" t="s">
        <v>151</v>
      </c>
      <c r="D23" s="121">
        <f>'[2]Performance Solo Reins.'!E23</f>
        <v>-11.998322969999998</v>
      </c>
      <c r="E23" s="121">
        <f>('[3]PL CHGaap'!$E$33)/1000000-[4]FCR!K$40/1000000</f>
        <v>-21.33200993976477</v>
      </c>
      <c r="F23" s="3"/>
      <c r="G23" s="121">
        <f>([4]FCR!B39)/1000000</f>
        <v>-6.518216688494767E-2</v>
      </c>
      <c r="H23" s="3"/>
      <c r="I23" s="3"/>
      <c r="J23" s="121">
        <f>'[2]Performance Solo Reins.'!K23</f>
        <v>-2.3503400000000002E-3</v>
      </c>
      <c r="K23" s="121">
        <f>([4]FCR!H39+[4]FCR!I39)/1000000</f>
        <v>-3.126280525048077</v>
      </c>
      <c r="L23" s="3"/>
      <c r="M23" s="121">
        <f>([4]FCR!G39)/1000000</f>
        <v>-5.3953172012319646E-2</v>
      </c>
      <c r="N23" s="121">
        <f>'[2]Performance Solo Reins.'!O23</f>
        <v>-11.995972629999999</v>
      </c>
      <c r="O23" s="121">
        <f>([4]FCR!J39+[4]FCR!C39+[4]FCR!E39)/1000000</f>
        <v>-17.451045575464754</v>
      </c>
      <c r="P23" s="3"/>
      <c r="Q23" s="121">
        <f>([4]FCR!F39)/1000000</f>
        <v>-0.21092561575390942</v>
      </c>
      <c r="R23" s="3"/>
      <c r="S23" s="121">
        <f>([4]FCR!D39)/1000000</f>
        <v>-0.42462288460075925</v>
      </c>
      <c r="T23" s="63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99"/>
    </row>
    <row r="24" spans="2:36" x14ac:dyDescent="0.3">
      <c r="B24" s="100">
        <v>16</v>
      </c>
      <c r="C24" s="89" t="s">
        <v>152</v>
      </c>
      <c r="D24" s="121">
        <f>'[2]Performance Solo Reins.'!E24</f>
        <v>0</v>
      </c>
      <c r="E24" s="121">
        <f>+[4]FCR!K$40/1000000</f>
        <v>0.58964527976477421</v>
      </c>
      <c r="F24" s="3"/>
      <c r="G24" s="121">
        <f>([4]FCR!B40)/1000000</f>
        <v>0</v>
      </c>
      <c r="H24" s="3"/>
      <c r="I24" s="3"/>
      <c r="J24" s="121">
        <f>'[2]Performance Solo Reins.'!K24</f>
        <v>0</v>
      </c>
      <c r="K24" s="121">
        <f>([4]FCR!H40+[4]FCR!I40)/1000000</f>
        <v>0</v>
      </c>
      <c r="L24" s="3"/>
      <c r="M24" s="121">
        <f>([4]FCR!G40)/1000000</f>
        <v>0</v>
      </c>
      <c r="N24" s="121">
        <v>0</v>
      </c>
      <c r="O24" s="121">
        <f>([4]FCR!J40+[4]FCR!C40+[4]FCR!E40+[4]FCR!K$40)/1000000</f>
        <v>0.58964527976477421</v>
      </c>
      <c r="P24" s="3"/>
      <c r="Q24" s="121">
        <f>([4]FCR!F40)/1000000</f>
        <v>0</v>
      </c>
      <c r="R24" s="3"/>
      <c r="S24" s="121">
        <f>([4]FCR!D40)/1000000</f>
        <v>0</v>
      </c>
      <c r="T24" s="63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99"/>
    </row>
    <row r="25" spans="2:36" x14ac:dyDescent="0.3">
      <c r="B25" s="100">
        <v>17</v>
      </c>
      <c r="C25" s="89" t="s">
        <v>153</v>
      </c>
      <c r="D25" s="121">
        <f>'[2]Performance Solo Reins.'!E25</f>
        <v>-11.998322969999998</v>
      </c>
      <c r="E25" s="121">
        <f>E23+E24</f>
        <v>-20.742364659999996</v>
      </c>
      <c r="F25" s="121"/>
      <c r="G25" s="121">
        <f t="shared" ref="G25:S25" si="4">G23+G24</f>
        <v>-6.518216688494767E-2</v>
      </c>
      <c r="H25" s="121"/>
      <c r="I25" s="121"/>
      <c r="J25" s="121">
        <f t="shared" si="4"/>
        <v>-2.3503400000000002E-3</v>
      </c>
      <c r="K25" s="121">
        <f t="shared" si="4"/>
        <v>-3.126280525048077</v>
      </c>
      <c r="L25" s="121"/>
      <c r="M25" s="121">
        <f t="shared" si="4"/>
        <v>-5.3953172012319646E-2</v>
      </c>
      <c r="N25" s="121">
        <f t="shared" si="4"/>
        <v>-11.995972629999999</v>
      </c>
      <c r="O25" s="121">
        <f t="shared" si="4"/>
        <v>-16.86140029569998</v>
      </c>
      <c r="P25" s="121"/>
      <c r="Q25" s="121">
        <f t="shared" si="4"/>
        <v>-0.21092561575390942</v>
      </c>
      <c r="R25" s="121"/>
      <c r="S25" s="121">
        <f t="shared" si="4"/>
        <v>-0.42462288460075925</v>
      </c>
      <c r="T25" s="63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99"/>
    </row>
    <row r="26" spans="2:36" x14ac:dyDescent="0.3">
      <c r="B26" s="100">
        <v>18</v>
      </c>
      <c r="C26" s="89" t="s">
        <v>154</v>
      </c>
      <c r="D26" s="121">
        <f>'[2]Performance Solo Reins.'!E26</f>
        <v>-0.19241459999999999</v>
      </c>
      <c r="E26" s="121">
        <f>('[3]PL CHGaap'!$E$35+'[3]PL CHGaap'!$E$37)/1000000</f>
        <v>-0.19496967000000001</v>
      </c>
      <c r="F26" s="3"/>
      <c r="G26" s="121">
        <f>([4]FCR!B42)/1000000</f>
        <v>-5.7650281764873464E-4</v>
      </c>
      <c r="H26" s="3"/>
      <c r="I26" s="3"/>
      <c r="J26" s="121">
        <f>'[2]Performance Solo Reins.'!K26</f>
        <v>0</v>
      </c>
      <c r="K26" s="121">
        <f>([4]FCR!H42+[4]FCR!I42)/1000000</f>
        <v>-3.899162222096425E-2</v>
      </c>
      <c r="L26" s="3"/>
      <c r="M26" s="121">
        <f>([4]FCR!G42)/1000000</f>
        <v>-5.7195985358885208E-4</v>
      </c>
      <c r="N26" s="121">
        <f>'[2]Performance Solo Reins.'!O26</f>
        <v>-0.19241459999999999</v>
      </c>
      <c r="O26" s="121">
        <f>([4]FCR!J42+[4]FCR!C42+[4]FCR!E42)/1000000</f>
        <v>-0.14806425534300438</v>
      </c>
      <c r="P26" s="3"/>
      <c r="Q26" s="121">
        <f>([4]FCR!F42)/1000000</f>
        <v>-3.0947896049616408E-3</v>
      </c>
      <c r="R26" s="3"/>
      <c r="S26" s="121">
        <f>([4]FCR!D42)/1000000</f>
        <v>-3.6705401598321635E-3</v>
      </c>
      <c r="T26" s="63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99"/>
    </row>
    <row r="27" spans="2:36" ht="24.9" x14ac:dyDescent="0.3">
      <c r="B27" s="100">
        <v>19</v>
      </c>
      <c r="C27" s="85" t="s">
        <v>155</v>
      </c>
      <c r="D27" s="121">
        <f>'[2]Performance Solo Reins.'!E27</f>
        <v>-97.647418120000026</v>
      </c>
      <c r="E27" s="121">
        <f>E22+E25+E26</f>
        <v>-131.22046564000001</v>
      </c>
      <c r="F27" s="121"/>
      <c r="G27" s="121">
        <f t="shared" ref="G27:S27" si="5">G22+G25+G26</f>
        <v>-0.40029462970259644</v>
      </c>
      <c r="H27" s="121"/>
      <c r="I27" s="121"/>
      <c r="J27" s="121">
        <f t="shared" si="5"/>
        <v>-1.9700749999999996E-2</v>
      </c>
      <c r="K27" s="121">
        <f t="shared" si="5"/>
        <v>-14.361533847269037</v>
      </c>
      <c r="L27" s="121">
        <f t="shared" si="5"/>
        <v>0</v>
      </c>
      <c r="M27" s="121">
        <f t="shared" si="5"/>
        <v>-0.15907532186590848</v>
      </c>
      <c r="N27" s="121">
        <f t="shared" si="5"/>
        <v>-97.627717370000013</v>
      </c>
      <c r="O27" s="121">
        <f t="shared" si="5"/>
        <v>-114.93279708104299</v>
      </c>
      <c r="P27" s="121"/>
      <c r="Q27" s="121">
        <f t="shared" si="5"/>
        <v>-0.67325979535887104</v>
      </c>
      <c r="R27" s="121"/>
      <c r="S27" s="121">
        <f t="shared" si="5"/>
        <v>-0.69350496476059142</v>
      </c>
      <c r="T27" s="63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99"/>
    </row>
    <row r="28" spans="2:36" x14ac:dyDescent="0.3">
      <c r="B28" s="100">
        <v>20</v>
      </c>
      <c r="C28" s="89" t="s">
        <v>156</v>
      </c>
      <c r="D28" s="121">
        <f>'[2]Performance Solo Reins.'!E28</f>
        <v>5.8479439199999996</v>
      </c>
      <c r="E28" s="121">
        <f>('[3]PL CHGaap'!$E$44)/1000000</f>
        <v>8.747353480000001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3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99"/>
    </row>
    <row r="29" spans="2:36" x14ac:dyDescent="0.3">
      <c r="B29" s="100">
        <v>21</v>
      </c>
      <c r="C29" s="89" t="s">
        <v>157</v>
      </c>
      <c r="D29" s="121">
        <f>'[2]Performance Solo Reins.'!E29</f>
        <v>-5.78076875</v>
      </c>
      <c r="E29" s="121">
        <f>('[3]PL CHGaap'!$E$47)/1000000</f>
        <v>-1.36140397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3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99"/>
    </row>
    <row r="30" spans="2:36" x14ac:dyDescent="0.3">
      <c r="B30" s="100">
        <v>22</v>
      </c>
      <c r="C30" s="85" t="s">
        <v>158</v>
      </c>
      <c r="D30" s="121">
        <f>'[2]Performance Solo Reins.'!E30</f>
        <v>6.7175169999999618E-2</v>
      </c>
      <c r="E30" s="121">
        <f>E29+E28</f>
        <v>7.3859495100000014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3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99"/>
    </row>
    <row r="31" spans="2:36" x14ac:dyDescent="0.3">
      <c r="B31" s="100">
        <v>23</v>
      </c>
      <c r="C31" s="89" t="s">
        <v>159</v>
      </c>
      <c r="D31" s="121">
        <f>'[2]Performance Solo Reins.'!E31</f>
        <v>0</v>
      </c>
      <c r="E31" s="121">
        <v>0</v>
      </c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3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99"/>
    </row>
    <row r="32" spans="2:36" x14ac:dyDescent="0.3">
      <c r="B32" s="100">
        <v>24</v>
      </c>
      <c r="C32" s="89" t="s">
        <v>160</v>
      </c>
      <c r="D32" s="121">
        <f>'[2]Performance Solo Reins.'!E32</f>
        <v>0</v>
      </c>
      <c r="E32" s="121">
        <v>0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3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99"/>
    </row>
    <row r="33" spans="2:36" x14ac:dyDescent="0.3">
      <c r="B33" s="100">
        <v>25</v>
      </c>
      <c r="C33" s="89" t="s">
        <v>161</v>
      </c>
      <c r="D33" s="121">
        <f>'[2]Performance Solo Reins.'!E33</f>
        <v>-0.13262723999999987</v>
      </c>
      <c r="E33" s="121">
        <f>('[3]PL CHGaap'!$E$55)/1000000</f>
        <v>-2.8254960000000894E-2</v>
      </c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3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99"/>
    </row>
    <row r="34" spans="2:36" x14ac:dyDescent="0.3">
      <c r="B34" s="100">
        <v>26</v>
      </c>
      <c r="C34" s="85" t="s">
        <v>162</v>
      </c>
      <c r="D34" s="121">
        <f>'[2]Performance Solo Reins.'!E34</f>
        <v>-59.306454190000025</v>
      </c>
      <c r="E34" s="121">
        <f>E16+E22+E25+E26+E30+E31+E32+E33</f>
        <v>-42.943707559999986</v>
      </c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3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99"/>
    </row>
    <row r="35" spans="2:36" x14ac:dyDescent="0.3">
      <c r="B35" s="100">
        <v>27</v>
      </c>
      <c r="C35" s="89" t="s">
        <v>163</v>
      </c>
      <c r="D35" s="121">
        <f>'[2]Performance Solo Reins.'!E35</f>
        <v>0</v>
      </c>
      <c r="E35" s="121">
        <v>0</v>
      </c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3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99"/>
    </row>
    <row r="36" spans="2:36" x14ac:dyDescent="0.3">
      <c r="B36" s="100">
        <v>28</v>
      </c>
      <c r="C36" s="89" t="s">
        <v>164</v>
      </c>
      <c r="D36" s="121">
        <f>'[2]Performance Solo Reins.'!E36</f>
        <v>0</v>
      </c>
      <c r="E36" s="121">
        <v>0</v>
      </c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3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99"/>
    </row>
    <row r="37" spans="2:36" x14ac:dyDescent="0.3">
      <c r="B37" s="100">
        <v>29</v>
      </c>
      <c r="C37" s="89" t="s">
        <v>165</v>
      </c>
      <c r="D37" s="121">
        <f>'[2]Performance Solo Reins.'!E37</f>
        <v>0</v>
      </c>
      <c r="E37" s="121">
        <v>0</v>
      </c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3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99"/>
    </row>
    <row r="38" spans="2:36" x14ac:dyDescent="0.3">
      <c r="B38" s="100">
        <v>30</v>
      </c>
      <c r="C38" s="89" t="s">
        <v>166</v>
      </c>
      <c r="D38" s="121">
        <f>'[2]Performance Solo Reins.'!E38</f>
        <v>0</v>
      </c>
      <c r="E38" s="121">
        <v>0</v>
      </c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3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99"/>
    </row>
    <row r="39" spans="2:36" x14ac:dyDescent="0.3">
      <c r="B39" s="100">
        <v>31</v>
      </c>
      <c r="C39" s="85" t="s">
        <v>167</v>
      </c>
      <c r="D39" s="121">
        <f>'[2]Performance Solo Reins.'!E39</f>
        <v>-59.306454190000025</v>
      </c>
      <c r="E39" s="121">
        <f>SUM(E34:E38)</f>
        <v>-42.943707559999986</v>
      </c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3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99"/>
    </row>
    <row r="40" spans="2:36" x14ac:dyDescent="0.3">
      <c r="B40" s="100">
        <v>32</v>
      </c>
      <c r="C40" s="89" t="s">
        <v>168</v>
      </c>
      <c r="D40" s="121">
        <f>'[2]Performance Solo Reins.'!E40</f>
        <v>-0.10286629</v>
      </c>
      <c r="E40" s="121">
        <f>('[3]PL CHGaap'!$E$62)/1000000</f>
        <v>-8.9179419999999981E-2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3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99"/>
    </row>
    <row r="41" spans="2:36" x14ac:dyDescent="0.3">
      <c r="B41" s="100">
        <v>33</v>
      </c>
      <c r="C41" s="85" t="s">
        <v>169</v>
      </c>
      <c r="D41" s="121">
        <f>'[2]Performance Solo Reins.'!E41</f>
        <v>-59.409320480000027</v>
      </c>
      <c r="E41" s="123">
        <f>E39+E40</f>
        <v>-43.032886979999986</v>
      </c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3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99"/>
    </row>
    <row r="42" spans="2:36" ht="12.9" thickBot="1" x14ac:dyDescent="0.35">
      <c r="B42" s="115"/>
      <c r="C42" s="8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0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99"/>
    </row>
    <row r="43" spans="2:36" x14ac:dyDescent="0.3">
      <c r="B43" s="101"/>
      <c r="C43" s="116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3"/>
    </row>
  </sheetData>
  <mergeCells count="9">
    <mergeCell ref="C3:D3"/>
    <mergeCell ref="R7:S7"/>
    <mergeCell ref="D7:E7"/>
    <mergeCell ref="H7:I7"/>
    <mergeCell ref="J7:K7"/>
    <mergeCell ref="L7:M7"/>
    <mergeCell ref="N7:O7"/>
    <mergeCell ref="F7:G7"/>
    <mergeCell ref="P7:Q7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8" scale="4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AJ210"/>
  <sheetViews>
    <sheetView showGridLines="0" view="pageBreakPreview" topLeftCell="A37" zoomScale="85" zoomScaleNormal="115" zoomScaleSheetLayoutView="85" workbookViewId="0">
      <selection activeCell="G36" sqref="G36"/>
    </sheetView>
  </sheetViews>
  <sheetFormatPr defaultColWidth="9.15234375" defaultRowHeight="12.45" x14ac:dyDescent="0.3"/>
  <cols>
    <col min="1" max="1" width="11.53515625" style="18" customWidth="1"/>
    <col min="2" max="2" width="3.3828125" style="18" customWidth="1"/>
    <col min="3" max="3" width="28.15234375" style="18" customWidth="1"/>
    <col min="4" max="4" width="4.15234375" style="19" customWidth="1"/>
    <col min="5" max="5" width="63.3828125" style="19" customWidth="1"/>
    <col min="6" max="6" width="18.84375" style="18" bestFit="1" customWidth="1"/>
    <col min="7" max="7" width="19.3828125" style="142" customWidth="1"/>
    <col min="8" max="8" width="18.3828125" style="18" bestFit="1" customWidth="1"/>
    <col min="9" max="9" width="3.53515625" style="18" customWidth="1"/>
    <col min="10" max="16384" width="9.15234375" style="18"/>
  </cols>
  <sheetData>
    <row r="2" spans="2:36" ht="12.9" thickBot="1" x14ac:dyDescent="0.35">
      <c r="B2" s="104"/>
      <c r="C2" s="105"/>
      <c r="D2" s="111"/>
      <c r="E2" s="111"/>
      <c r="F2" s="105"/>
      <c r="G2" s="138"/>
      <c r="H2" s="105"/>
      <c r="I2" s="112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7"/>
    </row>
    <row r="3" spans="2:36" ht="37.299999999999997" x14ac:dyDescent="0.3">
      <c r="B3" s="107"/>
      <c r="C3" s="185" t="s">
        <v>260</v>
      </c>
      <c r="D3" s="185"/>
      <c r="E3" s="186"/>
      <c r="F3" s="118" t="s">
        <v>243</v>
      </c>
      <c r="G3" s="139"/>
      <c r="H3" s="1"/>
      <c r="I3" s="7"/>
      <c r="AJ3" s="99"/>
    </row>
    <row r="4" spans="2:36" ht="25.3" thickBot="1" x14ac:dyDescent="0.35">
      <c r="B4" s="107"/>
      <c r="C4" s="9"/>
      <c r="D4" s="4"/>
      <c r="E4" s="4"/>
      <c r="F4" s="94" t="s">
        <v>240</v>
      </c>
      <c r="G4" s="139"/>
      <c r="H4" s="1"/>
      <c r="I4" s="7"/>
      <c r="AJ4" s="99"/>
    </row>
    <row r="5" spans="2:36" ht="12.9" thickBot="1" x14ac:dyDescent="0.35">
      <c r="B5" s="107"/>
      <c r="C5" s="10"/>
      <c r="D5" s="4"/>
      <c r="E5" s="10"/>
      <c r="F5" s="1"/>
      <c r="G5" s="139"/>
      <c r="H5" s="1"/>
      <c r="I5" s="7"/>
      <c r="AJ5" s="99"/>
    </row>
    <row r="6" spans="2:36" ht="25.3" thickBot="1" x14ac:dyDescent="0.35">
      <c r="B6" s="107"/>
      <c r="C6" s="2"/>
      <c r="D6" s="5"/>
      <c r="E6" s="5"/>
      <c r="F6" s="46" t="s">
        <v>170</v>
      </c>
      <c r="G6" s="140" t="s">
        <v>171</v>
      </c>
      <c r="H6" s="47" t="s">
        <v>172</v>
      </c>
      <c r="I6" s="7"/>
      <c r="AJ6" s="99"/>
    </row>
    <row r="7" spans="2:36" ht="15.75" customHeight="1" x14ac:dyDescent="0.3">
      <c r="B7" s="107"/>
      <c r="C7" s="181" t="s">
        <v>173</v>
      </c>
      <c r="D7" s="187" t="s">
        <v>174</v>
      </c>
      <c r="E7" s="188"/>
      <c r="F7" s="124"/>
      <c r="G7" s="133"/>
      <c r="H7" s="37"/>
      <c r="I7" s="7"/>
      <c r="AJ7" s="99"/>
    </row>
    <row r="8" spans="2:36" ht="12.75" customHeight="1" x14ac:dyDescent="0.3">
      <c r="B8" s="107"/>
      <c r="C8" s="182"/>
      <c r="D8" s="175" t="s">
        <v>261</v>
      </c>
      <c r="E8" s="176"/>
      <c r="F8" s="125"/>
      <c r="G8" s="134"/>
      <c r="H8" s="36"/>
      <c r="I8" s="7"/>
      <c r="AJ8" s="99"/>
    </row>
    <row r="9" spans="2:36" ht="12.75" customHeight="1" x14ac:dyDescent="0.3">
      <c r="B9" s="107"/>
      <c r="C9" s="182"/>
      <c r="D9" s="175" t="s">
        <v>175</v>
      </c>
      <c r="E9" s="176"/>
      <c r="F9" s="125">
        <f>'[2]Market-consistent B Sheet Solo'!H9</f>
        <v>303.65298703000002</v>
      </c>
      <c r="G9" s="134">
        <f>H9-F9</f>
        <v>-34.983360910000044</v>
      </c>
      <c r="H9" s="126">
        <f>'[5]SST Balance Sheet'!$G$28</f>
        <v>268.66962611999998</v>
      </c>
      <c r="I9" s="7"/>
      <c r="AJ9" s="99"/>
    </row>
    <row r="10" spans="2:36" ht="12.75" customHeight="1" x14ac:dyDescent="0.3">
      <c r="B10" s="107"/>
      <c r="C10" s="182"/>
      <c r="D10" s="175" t="s">
        <v>176</v>
      </c>
      <c r="E10" s="176"/>
      <c r="F10" s="125"/>
      <c r="G10" s="134"/>
      <c r="H10" s="126"/>
      <c r="I10" s="7"/>
      <c r="AJ10" s="99"/>
    </row>
    <row r="11" spans="2:36" ht="12.75" customHeight="1" x14ac:dyDescent="0.3">
      <c r="B11" s="107"/>
      <c r="C11" s="182"/>
      <c r="D11" s="175" t="s">
        <v>177</v>
      </c>
      <c r="E11" s="176"/>
      <c r="F11" s="125"/>
      <c r="G11" s="134"/>
      <c r="H11" s="126"/>
      <c r="I11" s="7"/>
      <c r="AJ11" s="99"/>
    </row>
    <row r="12" spans="2:36" ht="12.75" customHeight="1" x14ac:dyDescent="0.3">
      <c r="B12" s="107"/>
      <c r="C12" s="182"/>
      <c r="D12" s="175" t="s">
        <v>178</v>
      </c>
      <c r="E12" s="176"/>
      <c r="F12" s="125"/>
      <c r="G12" s="134"/>
      <c r="H12" s="126"/>
      <c r="I12" s="7"/>
      <c r="AJ12" s="99"/>
    </row>
    <row r="13" spans="2:36" ht="12.75" customHeight="1" x14ac:dyDescent="0.3">
      <c r="B13" s="107"/>
      <c r="C13" s="182"/>
      <c r="D13" s="175" t="s">
        <v>179</v>
      </c>
      <c r="E13" s="176"/>
      <c r="F13" s="125"/>
      <c r="G13" s="134"/>
      <c r="H13" s="126"/>
      <c r="I13" s="7"/>
      <c r="AJ13" s="99"/>
    </row>
    <row r="14" spans="2:36" ht="13.5" customHeight="1" x14ac:dyDescent="0.3">
      <c r="B14" s="107"/>
      <c r="C14" s="182"/>
      <c r="D14" s="189" t="s">
        <v>180</v>
      </c>
      <c r="E14" s="190"/>
      <c r="F14" s="125"/>
      <c r="G14" s="134"/>
      <c r="H14" s="126"/>
      <c r="I14" s="7"/>
      <c r="AJ14" s="99"/>
    </row>
    <row r="15" spans="2:36" ht="13.5" customHeight="1" x14ac:dyDescent="0.3">
      <c r="B15" s="107"/>
      <c r="C15" s="182"/>
      <c r="D15" s="189" t="s">
        <v>181</v>
      </c>
      <c r="E15" s="190"/>
      <c r="F15" s="125"/>
      <c r="G15" s="134"/>
      <c r="H15" s="126"/>
      <c r="I15" s="7"/>
      <c r="AJ15" s="99"/>
    </row>
    <row r="16" spans="2:36" ht="13.5" customHeight="1" x14ac:dyDescent="0.3">
      <c r="B16" s="107"/>
      <c r="C16" s="182"/>
      <c r="D16" s="189" t="s">
        <v>244</v>
      </c>
      <c r="E16" s="190"/>
      <c r="F16" s="125"/>
      <c r="G16" s="134"/>
      <c r="H16" s="126"/>
      <c r="I16" s="7"/>
      <c r="AJ16" s="99"/>
    </row>
    <row r="17" spans="2:36" x14ac:dyDescent="0.3">
      <c r="B17" s="107"/>
      <c r="C17" s="182"/>
      <c r="D17" s="189" t="s">
        <v>182</v>
      </c>
      <c r="E17" s="190"/>
      <c r="F17" s="125"/>
      <c r="G17" s="134"/>
      <c r="H17" s="126"/>
      <c r="I17" s="7"/>
      <c r="AJ17" s="99"/>
    </row>
    <row r="18" spans="2:36" ht="12.75" customHeight="1" x14ac:dyDescent="0.3">
      <c r="B18" s="107"/>
      <c r="C18" s="183"/>
      <c r="D18" s="175" t="s">
        <v>183</v>
      </c>
      <c r="E18" s="176"/>
      <c r="F18" s="125">
        <f>'[2]Market-consistent B Sheet Solo'!H17</f>
        <v>303.65298703000002</v>
      </c>
      <c r="G18" s="134">
        <f>H18-F18</f>
        <v>-34.983360910000044</v>
      </c>
      <c r="H18" s="126">
        <f>H9</f>
        <v>268.66962611999998</v>
      </c>
      <c r="I18" s="7"/>
      <c r="AJ18" s="99"/>
    </row>
    <row r="19" spans="2:36" ht="12.75" customHeight="1" x14ac:dyDescent="0.3">
      <c r="B19" s="107"/>
      <c r="C19" s="184" t="s">
        <v>186</v>
      </c>
      <c r="D19" s="175" t="s">
        <v>184</v>
      </c>
      <c r="E19" s="176"/>
      <c r="F19" s="125"/>
      <c r="G19" s="134"/>
      <c r="H19" s="126"/>
      <c r="I19" s="7"/>
      <c r="AJ19" s="99"/>
    </row>
    <row r="20" spans="2:36" ht="12.75" customHeight="1" x14ac:dyDescent="0.3">
      <c r="B20" s="107"/>
      <c r="C20" s="182"/>
      <c r="D20" s="175" t="s">
        <v>185</v>
      </c>
      <c r="E20" s="176"/>
      <c r="F20" s="125">
        <f>'[2]Market-consistent B Sheet Solo'!$H$19</f>
        <v>0.49937818193404376</v>
      </c>
      <c r="G20" s="134">
        <f>H20-F20</f>
        <v>-0.19886718193404379</v>
      </c>
      <c r="H20" s="126">
        <f>'[5]SST Balance Sheet'!$G$108</f>
        <v>0.30051099999999997</v>
      </c>
      <c r="I20" s="7"/>
      <c r="AJ20" s="99"/>
    </row>
    <row r="21" spans="2:36" ht="12.75" customHeight="1" x14ac:dyDescent="0.3">
      <c r="B21" s="107"/>
      <c r="C21" s="182"/>
      <c r="D21" s="175" t="s">
        <v>245</v>
      </c>
      <c r="E21" s="176"/>
      <c r="F21" s="125"/>
      <c r="G21" s="134"/>
      <c r="H21" s="126"/>
      <c r="I21" s="7"/>
      <c r="AJ21" s="99"/>
    </row>
    <row r="22" spans="2:36" ht="13.5" customHeight="1" x14ac:dyDescent="0.3">
      <c r="B22" s="107"/>
      <c r="C22" s="182"/>
      <c r="D22" s="175" t="s">
        <v>187</v>
      </c>
      <c r="E22" s="176"/>
      <c r="F22" s="125">
        <f>'[2]Market-consistent B Sheet Solo'!$H$20</f>
        <v>112.78922742000002</v>
      </c>
      <c r="G22" s="134">
        <f>H22-F22</f>
        <v>42.610055920000022</v>
      </c>
      <c r="H22" s="126">
        <f>'[5]SST Balance Sheet'!$G$116</f>
        <v>155.39928334000004</v>
      </c>
      <c r="I22" s="7"/>
      <c r="AJ22" s="99"/>
    </row>
    <row r="23" spans="2:36" ht="13.5" customHeight="1" x14ac:dyDescent="0.3">
      <c r="B23" s="107"/>
      <c r="C23" s="182"/>
      <c r="D23" s="175" t="s">
        <v>198</v>
      </c>
      <c r="E23" s="176"/>
      <c r="F23" s="125"/>
      <c r="G23" s="134"/>
      <c r="H23" s="126">
        <f>SUM(H24:H33)</f>
        <v>1.246676268279364</v>
      </c>
      <c r="I23" s="7"/>
      <c r="AJ23" s="99"/>
    </row>
    <row r="24" spans="2:36" ht="27" customHeight="1" x14ac:dyDescent="0.3">
      <c r="B24" s="107"/>
      <c r="C24" s="182"/>
      <c r="D24" s="178" t="s">
        <v>246</v>
      </c>
      <c r="E24" s="179"/>
      <c r="F24" s="125"/>
      <c r="G24" s="134"/>
      <c r="H24" s="126"/>
      <c r="I24" s="7"/>
      <c r="AJ24" s="99"/>
    </row>
    <row r="25" spans="2:36" ht="27" customHeight="1" x14ac:dyDescent="0.3">
      <c r="B25" s="107"/>
      <c r="C25" s="182"/>
      <c r="D25" s="178" t="s">
        <v>247</v>
      </c>
      <c r="E25" s="179"/>
      <c r="F25" s="125"/>
      <c r="G25" s="134"/>
      <c r="H25" s="126"/>
      <c r="I25" s="7"/>
      <c r="AJ25" s="99"/>
    </row>
    <row r="26" spans="2:36" ht="13.5" customHeight="1" x14ac:dyDescent="0.3">
      <c r="B26" s="107"/>
      <c r="C26" s="182"/>
      <c r="D26" s="178" t="s">
        <v>195</v>
      </c>
      <c r="E26" s="179"/>
      <c r="F26" s="125"/>
      <c r="G26" s="134"/>
      <c r="H26" s="126"/>
      <c r="I26" s="7"/>
      <c r="AJ26" s="99"/>
    </row>
    <row r="27" spans="2:36" ht="13.5" customHeight="1" x14ac:dyDescent="0.3">
      <c r="B27" s="107"/>
      <c r="C27" s="182"/>
      <c r="D27" s="178" t="s">
        <v>196</v>
      </c>
      <c r="E27" s="179"/>
      <c r="F27" s="125"/>
      <c r="G27" s="134"/>
      <c r="H27" s="126"/>
      <c r="I27" s="7"/>
      <c r="AJ27" s="99"/>
    </row>
    <row r="28" spans="2:36" ht="13.5" customHeight="1" x14ac:dyDescent="0.3">
      <c r="B28" s="107"/>
      <c r="C28" s="182"/>
      <c r="D28" s="178" t="s">
        <v>248</v>
      </c>
      <c r="E28" s="179"/>
      <c r="F28" s="125"/>
      <c r="G28" s="134"/>
      <c r="H28" s="126">
        <f>'[5]SST Balance Sheet'!$G$129</f>
        <v>1.246676268279364</v>
      </c>
      <c r="I28" s="7"/>
      <c r="AJ28" s="99"/>
    </row>
    <row r="29" spans="2:36" ht="13.5" customHeight="1" x14ac:dyDescent="0.3">
      <c r="B29" s="107"/>
      <c r="C29" s="182"/>
      <c r="D29" s="178" t="s">
        <v>249</v>
      </c>
      <c r="E29" s="179"/>
      <c r="F29" s="125"/>
      <c r="G29" s="134"/>
      <c r="H29" s="126"/>
      <c r="I29" s="7"/>
      <c r="AJ29" s="99"/>
    </row>
    <row r="30" spans="2:36" ht="13.5" customHeight="1" x14ac:dyDescent="0.3">
      <c r="B30" s="107"/>
      <c r="C30" s="182"/>
      <c r="D30" s="178" t="s">
        <v>197</v>
      </c>
      <c r="E30" s="179"/>
      <c r="F30" s="125"/>
      <c r="G30" s="134"/>
      <c r="H30" s="126"/>
      <c r="I30" s="7"/>
      <c r="AJ30" s="99"/>
    </row>
    <row r="31" spans="2:36" ht="13.5" customHeight="1" x14ac:dyDescent="0.3">
      <c r="B31" s="107"/>
      <c r="C31" s="182"/>
      <c r="D31" s="178" t="s">
        <v>250</v>
      </c>
      <c r="E31" s="179"/>
      <c r="F31" s="125"/>
      <c r="G31" s="134"/>
      <c r="H31" s="126"/>
      <c r="I31" s="7"/>
      <c r="AJ31" s="99"/>
    </row>
    <row r="32" spans="2:36" ht="13.5" customHeight="1" x14ac:dyDescent="0.3">
      <c r="B32" s="107"/>
      <c r="C32" s="182"/>
      <c r="D32" s="178" t="s">
        <v>199</v>
      </c>
      <c r="E32" s="179"/>
      <c r="F32" s="125"/>
      <c r="G32" s="134"/>
      <c r="H32" s="126"/>
      <c r="I32" s="7"/>
      <c r="AJ32" s="99"/>
    </row>
    <row r="33" spans="2:36" ht="13.5" customHeight="1" x14ac:dyDescent="0.3">
      <c r="B33" s="107"/>
      <c r="C33" s="182"/>
      <c r="D33" s="178" t="s">
        <v>251</v>
      </c>
      <c r="E33" s="179"/>
      <c r="F33" s="125"/>
      <c r="G33" s="134"/>
      <c r="H33" s="126"/>
      <c r="I33" s="7"/>
      <c r="AJ33" s="99"/>
    </row>
    <row r="34" spans="2:36" ht="13.5" customHeight="1" x14ac:dyDescent="0.3">
      <c r="B34" s="107"/>
      <c r="C34" s="182"/>
      <c r="D34" s="175" t="s">
        <v>252</v>
      </c>
      <c r="E34" s="176"/>
      <c r="F34" s="125"/>
      <c r="G34" s="134"/>
      <c r="H34" s="126">
        <f>'[5]SST Balance Sheet'!$G$136</f>
        <v>0.19595107</v>
      </c>
      <c r="I34" s="7"/>
      <c r="AJ34" s="99"/>
    </row>
    <row r="35" spans="2:36" ht="13.5" customHeight="1" x14ac:dyDescent="0.3">
      <c r="B35" s="107"/>
      <c r="C35" s="182"/>
      <c r="D35" s="175" t="s">
        <v>253</v>
      </c>
      <c r="E35" s="176"/>
      <c r="F35" s="125"/>
      <c r="G35" s="134"/>
      <c r="H35" s="126"/>
      <c r="I35" s="7"/>
      <c r="AJ35" s="99"/>
    </row>
    <row r="36" spans="2:36" ht="13.5" customHeight="1" x14ac:dyDescent="0.3">
      <c r="B36" s="107"/>
      <c r="C36" s="182"/>
      <c r="D36" s="175" t="s">
        <v>254</v>
      </c>
      <c r="E36" s="176"/>
      <c r="F36" s="125"/>
      <c r="G36" s="134"/>
      <c r="H36" s="126"/>
      <c r="I36" s="7"/>
      <c r="AJ36" s="99"/>
    </row>
    <row r="37" spans="2:36" ht="12.75" customHeight="1" x14ac:dyDescent="0.3">
      <c r="B37" s="107"/>
      <c r="C37" s="182"/>
      <c r="D37" s="175" t="s">
        <v>188</v>
      </c>
      <c r="E37" s="176"/>
      <c r="F37" s="125">
        <f>'[2]Market-consistent B Sheet Solo'!$H$21</f>
        <v>19.231021680000001</v>
      </c>
      <c r="G37" s="134">
        <f t="shared" ref="G37:G39" si="0">H37-F37</f>
        <v>23.634518979999999</v>
      </c>
      <c r="H37" s="126">
        <f>'[5]SST Balance Sheet'!$G$148</f>
        <v>42.865540660000001</v>
      </c>
      <c r="I37" s="7"/>
      <c r="AJ37" s="99"/>
    </row>
    <row r="38" spans="2:36" ht="12.75" customHeight="1" x14ac:dyDescent="0.3">
      <c r="B38" s="107"/>
      <c r="C38" s="182"/>
      <c r="D38" s="175" t="s">
        <v>189</v>
      </c>
      <c r="E38" s="176"/>
      <c r="F38" s="125">
        <f>'[2]Market-consistent B Sheet Solo'!H22</f>
        <v>5.9500000000000004E-3</v>
      </c>
      <c r="G38" s="134">
        <f t="shared" si="0"/>
        <v>0.48246</v>
      </c>
      <c r="H38" s="126">
        <f>'[5]SST Balance Sheet'!$G$153</f>
        <v>0.48841000000000001</v>
      </c>
      <c r="I38" s="7"/>
      <c r="AJ38" s="99"/>
    </row>
    <row r="39" spans="2:36" ht="12.75" customHeight="1" x14ac:dyDescent="0.3">
      <c r="B39" s="107"/>
      <c r="C39" s="182"/>
      <c r="D39" s="175" t="s">
        <v>190</v>
      </c>
      <c r="E39" s="176"/>
      <c r="F39" s="125">
        <f>'[2]Market-consistent B Sheet Solo'!H23</f>
        <v>5.609505E-2</v>
      </c>
      <c r="G39" s="134">
        <f t="shared" si="0"/>
        <v>-5.609505E-2</v>
      </c>
      <c r="H39" s="126"/>
      <c r="I39" s="7"/>
      <c r="AJ39" s="99"/>
    </row>
    <row r="40" spans="2:36" ht="12.75" customHeight="1" x14ac:dyDescent="0.3">
      <c r="B40" s="107"/>
      <c r="C40" s="182"/>
      <c r="D40" s="175" t="s">
        <v>255</v>
      </c>
      <c r="E40" s="176"/>
      <c r="F40" s="125"/>
      <c r="G40" s="134"/>
      <c r="H40" s="126"/>
      <c r="I40" s="7"/>
      <c r="AJ40" s="99"/>
    </row>
    <row r="41" spans="2:36" ht="12.75" customHeight="1" x14ac:dyDescent="0.3">
      <c r="B41" s="107"/>
      <c r="C41" s="182"/>
      <c r="D41" s="175" t="s">
        <v>256</v>
      </c>
      <c r="E41" s="176"/>
      <c r="F41" s="125"/>
      <c r="G41" s="134"/>
      <c r="H41" s="126"/>
      <c r="I41" s="7"/>
      <c r="AJ41" s="99"/>
    </row>
    <row r="42" spans="2:36" ht="12.75" customHeight="1" x14ac:dyDescent="0.3">
      <c r="B42" s="107"/>
      <c r="C42" s="183"/>
      <c r="D42" s="175" t="s">
        <v>191</v>
      </c>
      <c r="E42" s="176"/>
      <c r="F42" s="125">
        <f>SUM(F19:F41)</f>
        <v>132.5816723319341</v>
      </c>
      <c r="G42" s="134">
        <f>H42-F42</f>
        <v>67.914700006345299</v>
      </c>
      <c r="H42" s="126">
        <f>SUM(H19:H23,H34:H41)</f>
        <v>200.4963723382794</v>
      </c>
      <c r="I42" s="7"/>
      <c r="AJ42" s="99"/>
    </row>
    <row r="43" spans="2:36" ht="33" customHeight="1" thickBot="1" x14ac:dyDescent="0.35">
      <c r="B43" s="107"/>
      <c r="C43" s="57" t="s">
        <v>192</v>
      </c>
      <c r="D43" s="171" t="s">
        <v>193</v>
      </c>
      <c r="E43" s="172"/>
      <c r="F43" s="127">
        <f>'[2]Market-consistent B Sheet Solo'!$H$25</f>
        <v>436.23465936193406</v>
      </c>
      <c r="G43" s="136"/>
      <c r="H43" s="128">
        <f>H18+H42</f>
        <v>469.16599845827938</v>
      </c>
      <c r="I43" s="7"/>
      <c r="AJ43" s="99"/>
    </row>
    <row r="44" spans="2:36" ht="12.9" thickBot="1" x14ac:dyDescent="0.35">
      <c r="B44" s="107"/>
      <c r="C44" s="2"/>
      <c r="D44" s="177"/>
      <c r="E44" s="177"/>
      <c r="F44" s="4"/>
      <c r="G44" s="141"/>
      <c r="H44" s="4"/>
      <c r="I44" s="7"/>
      <c r="AJ44" s="99"/>
    </row>
    <row r="45" spans="2:36" x14ac:dyDescent="0.3">
      <c r="B45" s="107"/>
      <c r="C45" s="181" t="s">
        <v>264</v>
      </c>
      <c r="D45" s="187" t="s">
        <v>194</v>
      </c>
      <c r="E45" s="188"/>
      <c r="F45" s="133">
        <f>F50</f>
        <v>113.24449822631627</v>
      </c>
      <c r="G45" s="133">
        <f>H45-F45</f>
        <v>81.753638794450723</v>
      </c>
      <c r="H45" s="129">
        <f>H50</f>
        <v>194.99813702076699</v>
      </c>
      <c r="I45" s="7"/>
      <c r="AJ45" s="99"/>
    </row>
    <row r="46" spans="2:36" ht="25.5" customHeight="1" x14ac:dyDescent="0.3">
      <c r="B46" s="107"/>
      <c r="C46" s="182"/>
      <c r="D46" s="178" t="s">
        <v>246</v>
      </c>
      <c r="E46" s="179"/>
      <c r="F46" s="134"/>
      <c r="G46" s="134"/>
      <c r="H46" s="126"/>
      <c r="I46" s="7"/>
      <c r="AJ46" s="99"/>
    </row>
    <row r="47" spans="2:36" ht="25.5" customHeight="1" x14ac:dyDescent="0.3">
      <c r="B47" s="107"/>
      <c r="C47" s="182"/>
      <c r="D47" s="178" t="s">
        <v>247</v>
      </c>
      <c r="E47" s="179"/>
      <c r="F47" s="134"/>
      <c r="G47" s="134"/>
      <c r="H47" s="126"/>
      <c r="I47" s="7"/>
      <c r="AJ47" s="99"/>
    </row>
    <row r="48" spans="2:36" ht="12.75" customHeight="1" x14ac:dyDescent="0.3">
      <c r="B48" s="107"/>
      <c r="C48" s="182"/>
      <c r="D48" s="178" t="s">
        <v>195</v>
      </c>
      <c r="E48" s="179"/>
      <c r="F48" s="134"/>
      <c r="G48" s="134"/>
      <c r="H48" s="126"/>
      <c r="I48" s="7"/>
      <c r="AJ48" s="99"/>
    </row>
    <row r="49" spans="2:36" ht="12.75" customHeight="1" x14ac:dyDescent="0.3">
      <c r="B49" s="107"/>
      <c r="C49" s="182"/>
      <c r="D49" s="178" t="s">
        <v>196</v>
      </c>
      <c r="E49" s="179"/>
      <c r="F49" s="134"/>
      <c r="G49" s="134"/>
      <c r="H49" s="126"/>
      <c r="I49" s="7"/>
      <c r="AJ49" s="99"/>
    </row>
    <row r="50" spans="2:36" ht="12.75" customHeight="1" x14ac:dyDescent="0.3">
      <c r="B50" s="107"/>
      <c r="C50" s="182"/>
      <c r="D50" s="178" t="s">
        <v>248</v>
      </c>
      <c r="E50" s="179"/>
      <c r="F50" s="134">
        <f>'[2]Market-consistent B Sheet Solo'!$H$34</f>
        <v>113.24449822631627</v>
      </c>
      <c r="G50" s="134">
        <f>H50-F50</f>
        <v>81.753638794450723</v>
      </c>
      <c r="H50" s="126">
        <f>'[5]SST Balance Sheet'!$G$192</f>
        <v>194.99813702076699</v>
      </c>
      <c r="I50" s="7"/>
      <c r="AJ50" s="99"/>
    </row>
    <row r="51" spans="2:36" ht="12.75" customHeight="1" x14ac:dyDescent="0.3">
      <c r="B51" s="107"/>
      <c r="C51" s="182"/>
      <c r="D51" s="178" t="s">
        <v>249</v>
      </c>
      <c r="E51" s="179"/>
      <c r="F51" s="134"/>
      <c r="G51" s="134"/>
      <c r="H51" s="126"/>
      <c r="I51" s="7"/>
      <c r="AJ51" s="99"/>
    </row>
    <row r="52" spans="2:36" ht="12.75" customHeight="1" x14ac:dyDescent="0.3">
      <c r="B52" s="107"/>
      <c r="C52" s="182"/>
      <c r="D52" s="178" t="s">
        <v>197</v>
      </c>
      <c r="E52" s="179"/>
      <c r="F52" s="134"/>
      <c r="G52" s="134"/>
      <c r="H52" s="126"/>
      <c r="I52" s="7"/>
      <c r="AJ52" s="99"/>
    </row>
    <row r="53" spans="2:36" ht="12.75" customHeight="1" x14ac:dyDescent="0.3">
      <c r="B53" s="107"/>
      <c r="C53" s="182"/>
      <c r="D53" s="178" t="s">
        <v>250</v>
      </c>
      <c r="E53" s="179"/>
      <c r="F53" s="134"/>
      <c r="G53" s="134"/>
      <c r="H53" s="126"/>
      <c r="I53" s="7"/>
      <c r="AJ53" s="99"/>
    </row>
    <row r="54" spans="2:36" x14ac:dyDescent="0.3">
      <c r="B54" s="107"/>
      <c r="C54" s="182"/>
      <c r="D54" s="175" t="s">
        <v>257</v>
      </c>
      <c r="E54" s="176"/>
      <c r="F54" s="134"/>
      <c r="G54" s="134"/>
      <c r="H54" s="126"/>
      <c r="I54" s="7"/>
      <c r="AJ54" s="99"/>
    </row>
    <row r="55" spans="2:36" ht="12.75" customHeight="1" x14ac:dyDescent="0.3">
      <c r="B55" s="107"/>
      <c r="C55" s="182"/>
      <c r="D55" s="178" t="s">
        <v>199</v>
      </c>
      <c r="E55" s="179"/>
      <c r="F55" s="134"/>
      <c r="G55" s="134"/>
      <c r="H55" s="126"/>
      <c r="I55" s="7"/>
      <c r="AJ55" s="99"/>
    </row>
    <row r="56" spans="2:36" ht="12.75" customHeight="1" x14ac:dyDescent="0.3">
      <c r="B56" s="107"/>
      <c r="C56" s="182"/>
      <c r="D56" s="178" t="s">
        <v>251</v>
      </c>
      <c r="E56" s="179"/>
      <c r="F56" s="134"/>
      <c r="G56" s="134"/>
      <c r="H56" s="126"/>
      <c r="I56" s="7"/>
      <c r="AJ56" s="99"/>
    </row>
    <row r="57" spans="2:36" ht="12.75" customHeight="1" x14ac:dyDescent="0.3">
      <c r="B57" s="6"/>
      <c r="C57" s="184" t="s">
        <v>200</v>
      </c>
      <c r="D57" s="175" t="s">
        <v>201</v>
      </c>
      <c r="E57" s="176"/>
      <c r="F57" s="134"/>
      <c r="G57" s="134"/>
      <c r="H57" s="126"/>
      <c r="I57" s="7"/>
    </row>
    <row r="58" spans="2:36" ht="11.25" customHeight="1" x14ac:dyDescent="0.3">
      <c r="B58" s="6"/>
      <c r="C58" s="182"/>
      <c r="D58" s="175" t="s">
        <v>202</v>
      </c>
      <c r="E58" s="176"/>
      <c r="F58" s="134"/>
      <c r="G58" s="134"/>
      <c r="H58" s="126"/>
      <c r="I58" s="7"/>
    </row>
    <row r="59" spans="2:36" ht="12.75" customHeight="1" x14ac:dyDescent="0.3">
      <c r="B59" s="6"/>
      <c r="C59" s="182"/>
      <c r="D59" s="175" t="s">
        <v>203</v>
      </c>
      <c r="E59" s="176"/>
      <c r="F59" s="134"/>
      <c r="G59" s="134"/>
      <c r="H59" s="126">
        <f>'[5]SST Balance Sheet'!$G$225</f>
        <v>1.364242</v>
      </c>
      <c r="I59" s="7"/>
    </row>
    <row r="60" spans="2:36" ht="12.75" customHeight="1" x14ac:dyDescent="0.3">
      <c r="B60" s="6"/>
      <c r="C60" s="182"/>
      <c r="D60" s="175" t="s">
        <v>204</v>
      </c>
      <c r="E60" s="176"/>
      <c r="F60" s="134"/>
      <c r="G60" s="134"/>
      <c r="H60" s="126"/>
      <c r="I60" s="7"/>
    </row>
    <row r="61" spans="2:36" x14ac:dyDescent="0.3">
      <c r="B61" s="6"/>
      <c r="C61" s="182"/>
      <c r="D61" s="175" t="s">
        <v>205</v>
      </c>
      <c r="E61" s="176"/>
      <c r="F61" s="134">
        <f>'[2]Market-consistent B Sheet Solo'!$H$53</f>
        <v>9.1679928499999992</v>
      </c>
      <c r="G61" s="134">
        <f t="shared" ref="G61:G62" si="1">H61-F61</f>
        <v>1.9263391700000003</v>
      </c>
      <c r="H61" s="126">
        <f>'[5]SST Balance Sheet'!$G$235</f>
        <v>11.09433202</v>
      </c>
      <c r="I61" s="7"/>
    </row>
    <row r="62" spans="2:36" ht="12.75" customHeight="1" x14ac:dyDescent="0.3">
      <c r="B62" s="6"/>
      <c r="C62" s="182"/>
      <c r="D62" s="175" t="s">
        <v>206</v>
      </c>
      <c r="E62" s="176"/>
      <c r="F62" s="134">
        <f>'[2]Market-consistent B Sheet Solo'!$H$54</f>
        <v>0.75454011999999993</v>
      </c>
      <c r="G62" s="134">
        <f t="shared" si="1"/>
        <v>-0.3078747799999999</v>
      </c>
      <c r="H62" s="126">
        <f>'[5]SST Balance Sheet'!$G$239</f>
        <v>0.44666534000000002</v>
      </c>
      <c r="I62" s="7"/>
    </row>
    <row r="63" spans="2:36" ht="12.75" customHeight="1" x14ac:dyDescent="0.3">
      <c r="B63" s="6"/>
      <c r="C63" s="182"/>
      <c r="D63" s="175" t="s">
        <v>258</v>
      </c>
      <c r="E63" s="176"/>
      <c r="F63" s="135"/>
      <c r="G63" s="135"/>
      <c r="H63" s="130">
        <f>'[5]SST Balance Sheet'!$G$243</f>
        <v>2.2920833100000002</v>
      </c>
      <c r="I63" s="7"/>
    </row>
    <row r="64" spans="2:36" ht="12.75" customHeight="1" x14ac:dyDescent="0.3">
      <c r="B64" s="6"/>
      <c r="C64" s="183"/>
      <c r="D64" s="175" t="s">
        <v>259</v>
      </c>
      <c r="E64" s="176"/>
      <c r="F64" s="135"/>
      <c r="G64" s="135"/>
      <c r="H64" s="130"/>
      <c r="I64" s="7"/>
    </row>
    <row r="65" spans="2:9" ht="37.75" thickBot="1" x14ac:dyDescent="0.35">
      <c r="B65" s="6"/>
      <c r="C65" s="57" t="s">
        <v>207</v>
      </c>
      <c r="D65" s="171" t="s">
        <v>208</v>
      </c>
      <c r="E65" s="172"/>
      <c r="F65" s="136">
        <f>SUM(F46:F64)</f>
        <v>123.16703119631627</v>
      </c>
      <c r="G65" s="136">
        <f>H65-F65</f>
        <v>87.028428494450722</v>
      </c>
      <c r="H65" s="128">
        <f>SUM(H50,H59:H63)</f>
        <v>210.195459690767</v>
      </c>
      <c r="I65" s="7"/>
    </row>
    <row r="66" spans="2:9" ht="12.9" thickBot="1" x14ac:dyDescent="0.35">
      <c r="B66" s="6"/>
      <c r="C66" s="2"/>
      <c r="D66" s="177"/>
      <c r="E66" s="177"/>
      <c r="F66" s="4"/>
      <c r="G66" s="141"/>
      <c r="H66" s="4"/>
      <c r="I66" s="7"/>
    </row>
    <row r="67" spans="2:9" ht="29.25" customHeight="1" thickBot="1" x14ac:dyDescent="0.35">
      <c r="B67" s="6"/>
      <c r="C67" s="45"/>
      <c r="D67" s="173" t="s">
        <v>209</v>
      </c>
      <c r="E67" s="174"/>
      <c r="F67" s="137">
        <f>F43-F65</f>
        <v>313.0676281656178</v>
      </c>
      <c r="G67" s="137">
        <f>H67-F67</f>
        <v>-54.097089398105425</v>
      </c>
      <c r="H67" s="132">
        <f>H43-H65</f>
        <v>258.97053876751238</v>
      </c>
      <c r="I67" s="7"/>
    </row>
    <row r="68" spans="2:9" ht="12.9" thickBot="1" x14ac:dyDescent="0.35">
      <c r="B68" s="13"/>
      <c r="C68" s="14"/>
      <c r="D68" s="15"/>
      <c r="E68" s="15"/>
      <c r="F68" s="16"/>
      <c r="G68" s="131"/>
      <c r="H68" s="131"/>
      <c r="I68" s="17"/>
    </row>
    <row r="69" spans="2:9" x14ac:dyDescent="0.3">
      <c r="C69" s="20"/>
      <c r="D69" s="21"/>
      <c r="E69" s="21"/>
    </row>
    <row r="70" spans="2:9" x14ac:dyDescent="0.3">
      <c r="C70" s="22"/>
      <c r="D70" s="23"/>
      <c r="E70" s="23"/>
    </row>
    <row r="71" spans="2:9" x14ac:dyDescent="0.3">
      <c r="C71" s="20"/>
      <c r="D71" s="21"/>
      <c r="E71" s="21"/>
    </row>
    <row r="72" spans="2:9" x14ac:dyDescent="0.3">
      <c r="C72" s="20"/>
      <c r="D72" s="21"/>
      <c r="E72" s="21"/>
    </row>
    <row r="73" spans="2:9" x14ac:dyDescent="0.3">
      <c r="C73" s="24"/>
      <c r="D73" s="25"/>
      <c r="E73" s="25"/>
    </row>
    <row r="74" spans="2:9" x14ac:dyDescent="0.3">
      <c r="C74" s="24"/>
      <c r="D74" s="25"/>
      <c r="E74" s="25"/>
    </row>
    <row r="75" spans="2:9" x14ac:dyDescent="0.3">
      <c r="C75" s="24"/>
      <c r="D75" s="25"/>
      <c r="E75" s="25"/>
    </row>
    <row r="76" spans="2:9" x14ac:dyDescent="0.3">
      <c r="C76" s="26"/>
      <c r="D76" s="27"/>
      <c r="E76" s="27"/>
    </row>
    <row r="77" spans="2:9" x14ac:dyDescent="0.3">
      <c r="C77" s="180"/>
      <c r="D77" s="28"/>
      <c r="E77" s="28"/>
    </row>
    <row r="78" spans="2:9" x14ac:dyDescent="0.3">
      <c r="C78" s="180"/>
      <c r="D78" s="28"/>
      <c r="E78" s="28"/>
    </row>
    <row r="79" spans="2:9" x14ac:dyDescent="0.3">
      <c r="C79" s="180"/>
      <c r="D79" s="28"/>
      <c r="E79" s="28"/>
    </row>
    <row r="80" spans="2:9" x14ac:dyDescent="0.3">
      <c r="C80" s="180"/>
      <c r="D80" s="28"/>
      <c r="E80" s="28"/>
    </row>
    <row r="81" spans="3:5" x14ac:dyDescent="0.3">
      <c r="C81" s="180"/>
      <c r="D81" s="28"/>
      <c r="E81" s="28"/>
    </row>
    <row r="82" spans="3:5" x14ac:dyDescent="0.3">
      <c r="C82" s="180"/>
      <c r="D82" s="28"/>
      <c r="E82" s="28"/>
    </row>
    <row r="83" spans="3:5" x14ac:dyDescent="0.3">
      <c r="C83" s="180"/>
      <c r="D83" s="28"/>
      <c r="E83" s="28"/>
    </row>
    <row r="84" spans="3:5" x14ac:dyDescent="0.3">
      <c r="C84" s="180"/>
      <c r="D84" s="28"/>
      <c r="E84" s="28"/>
    </row>
    <row r="85" spans="3:5" x14ac:dyDescent="0.3">
      <c r="C85" s="180"/>
      <c r="D85" s="28"/>
      <c r="E85" s="28"/>
    </row>
    <row r="86" spans="3:5" x14ac:dyDescent="0.3">
      <c r="C86" s="180"/>
      <c r="D86" s="28"/>
      <c r="E86" s="28"/>
    </row>
    <row r="87" spans="3:5" x14ac:dyDescent="0.3">
      <c r="C87" s="180"/>
      <c r="D87" s="28"/>
      <c r="E87" s="28"/>
    </row>
    <row r="88" spans="3:5" x14ac:dyDescent="0.3">
      <c r="C88" s="180"/>
      <c r="D88" s="28"/>
      <c r="E88" s="28"/>
    </row>
    <row r="89" spans="3:5" x14ac:dyDescent="0.3">
      <c r="C89" s="26"/>
      <c r="D89" s="27"/>
      <c r="E89" s="27"/>
    </row>
    <row r="90" spans="3:5" x14ac:dyDescent="0.3">
      <c r="C90" s="180"/>
      <c r="D90" s="28"/>
      <c r="E90" s="28"/>
    </row>
    <row r="91" spans="3:5" x14ac:dyDescent="0.3">
      <c r="C91" s="180"/>
      <c r="D91" s="28"/>
      <c r="E91" s="28"/>
    </row>
    <row r="92" spans="3:5" x14ac:dyDescent="0.3">
      <c r="C92" s="180"/>
      <c r="D92" s="28"/>
      <c r="E92" s="28"/>
    </row>
    <row r="93" spans="3:5" x14ac:dyDescent="0.3">
      <c r="C93" s="180"/>
      <c r="D93" s="28"/>
      <c r="E93" s="28"/>
    </row>
    <row r="94" spans="3:5" x14ac:dyDescent="0.3">
      <c r="C94" s="180"/>
      <c r="D94" s="28"/>
      <c r="E94" s="28"/>
    </row>
    <row r="95" spans="3:5" x14ac:dyDescent="0.3">
      <c r="C95" s="26"/>
      <c r="D95" s="27"/>
      <c r="E95" s="27"/>
    </row>
    <row r="96" spans="3:5" x14ac:dyDescent="0.3">
      <c r="C96" s="180"/>
      <c r="D96" s="28"/>
      <c r="E96" s="28"/>
    </row>
    <row r="97" spans="3:5" x14ac:dyDescent="0.3">
      <c r="C97" s="180"/>
      <c r="D97" s="28"/>
      <c r="E97" s="28"/>
    </row>
    <row r="98" spans="3:5" x14ac:dyDescent="0.3">
      <c r="C98" s="180"/>
      <c r="D98" s="28"/>
      <c r="E98" s="28"/>
    </row>
    <row r="99" spans="3:5" x14ac:dyDescent="0.3">
      <c r="C99" s="180"/>
      <c r="D99" s="28"/>
      <c r="E99" s="28"/>
    </row>
    <row r="100" spans="3:5" x14ac:dyDescent="0.3">
      <c r="C100" s="180"/>
      <c r="D100" s="28"/>
      <c r="E100" s="28"/>
    </row>
    <row r="101" spans="3:5" x14ac:dyDescent="0.3">
      <c r="C101" s="180"/>
      <c r="D101" s="28"/>
      <c r="E101" s="28"/>
    </row>
    <row r="102" spans="3:5" x14ac:dyDescent="0.3">
      <c r="C102" s="180"/>
      <c r="D102" s="28"/>
      <c r="E102" s="28"/>
    </row>
    <row r="103" spans="3:5" x14ac:dyDescent="0.3">
      <c r="C103" s="180"/>
      <c r="D103" s="28"/>
      <c r="E103" s="28"/>
    </row>
    <row r="104" spans="3:5" x14ac:dyDescent="0.3">
      <c r="C104" s="180"/>
      <c r="D104" s="28"/>
      <c r="E104" s="28"/>
    </row>
    <row r="105" spans="3:5" x14ac:dyDescent="0.3">
      <c r="C105" s="180"/>
      <c r="D105" s="28"/>
      <c r="E105" s="28"/>
    </row>
    <row r="106" spans="3:5" x14ac:dyDescent="0.3">
      <c r="C106" s="180"/>
      <c r="D106" s="28"/>
      <c r="E106" s="28"/>
    </row>
    <row r="107" spans="3:5" x14ac:dyDescent="0.3">
      <c r="C107" s="180"/>
      <c r="D107" s="28"/>
      <c r="E107" s="28"/>
    </row>
    <row r="108" spans="3:5" x14ac:dyDescent="0.3">
      <c r="C108" s="180"/>
      <c r="D108" s="28"/>
      <c r="E108" s="28"/>
    </row>
    <row r="109" spans="3:5" x14ac:dyDescent="0.3">
      <c r="C109" s="180"/>
      <c r="D109" s="28"/>
      <c r="E109" s="28"/>
    </row>
    <row r="110" spans="3:5" x14ac:dyDescent="0.3">
      <c r="C110" s="180"/>
      <c r="D110" s="28"/>
      <c r="E110" s="28"/>
    </row>
    <row r="111" spans="3:5" x14ac:dyDescent="0.3">
      <c r="C111" s="26"/>
      <c r="D111" s="27"/>
      <c r="E111" s="27"/>
    </row>
    <row r="112" spans="3:5" x14ac:dyDescent="0.3">
      <c r="C112" s="180"/>
      <c r="D112" s="28"/>
      <c r="E112" s="28"/>
    </row>
    <row r="113" spans="3:5" x14ac:dyDescent="0.3">
      <c r="C113" s="180"/>
      <c r="D113" s="28"/>
      <c r="E113" s="28"/>
    </row>
    <row r="114" spans="3:5" x14ac:dyDescent="0.3">
      <c r="C114" s="180"/>
      <c r="D114" s="28"/>
      <c r="E114" s="28"/>
    </row>
    <row r="115" spans="3:5" x14ac:dyDescent="0.3">
      <c r="C115" s="180"/>
      <c r="D115" s="28"/>
      <c r="E115" s="28"/>
    </row>
    <row r="116" spans="3:5" x14ac:dyDescent="0.3">
      <c r="C116" s="180"/>
      <c r="D116" s="28"/>
      <c r="E116" s="28"/>
    </row>
    <row r="117" spans="3:5" x14ac:dyDescent="0.3">
      <c r="C117" s="180"/>
      <c r="D117" s="28"/>
      <c r="E117" s="28"/>
    </row>
    <row r="118" spans="3:5" x14ac:dyDescent="0.3">
      <c r="C118" s="180"/>
      <c r="D118" s="28"/>
      <c r="E118" s="28"/>
    </row>
    <row r="119" spans="3:5" x14ac:dyDescent="0.3">
      <c r="C119" s="180"/>
      <c r="D119" s="28"/>
      <c r="E119" s="28"/>
    </row>
    <row r="120" spans="3:5" x14ac:dyDescent="0.3">
      <c r="C120" s="180"/>
      <c r="D120" s="28"/>
      <c r="E120" s="28"/>
    </row>
    <row r="121" spans="3:5" x14ac:dyDescent="0.3">
      <c r="C121" s="180"/>
      <c r="D121" s="28"/>
      <c r="E121" s="28"/>
    </row>
    <row r="122" spans="3:5" x14ac:dyDescent="0.3">
      <c r="C122" s="180"/>
      <c r="D122" s="28"/>
      <c r="E122" s="28"/>
    </row>
    <row r="123" spans="3:5" x14ac:dyDescent="0.3">
      <c r="C123" s="180"/>
      <c r="D123" s="28"/>
      <c r="E123" s="28"/>
    </row>
    <row r="124" spans="3:5" x14ac:dyDescent="0.3">
      <c r="C124" s="180"/>
      <c r="D124" s="28"/>
      <c r="E124" s="28"/>
    </row>
    <row r="125" spans="3:5" x14ac:dyDescent="0.3">
      <c r="C125" s="180"/>
      <c r="D125" s="28"/>
      <c r="E125" s="28"/>
    </row>
    <row r="126" spans="3:5" x14ac:dyDescent="0.3">
      <c r="C126" s="180"/>
      <c r="D126" s="28"/>
      <c r="E126" s="28"/>
    </row>
    <row r="127" spans="3:5" x14ac:dyDescent="0.3">
      <c r="C127" s="180"/>
      <c r="D127" s="28"/>
      <c r="E127" s="28"/>
    </row>
    <row r="128" spans="3:5" x14ac:dyDescent="0.3">
      <c r="C128" s="180"/>
      <c r="D128" s="28"/>
      <c r="E128" s="28"/>
    </row>
    <row r="129" spans="3:5" x14ac:dyDescent="0.3">
      <c r="C129" s="180"/>
      <c r="D129" s="28"/>
      <c r="E129" s="28"/>
    </row>
    <row r="130" spans="3:5" x14ac:dyDescent="0.3">
      <c r="C130" s="180"/>
      <c r="D130" s="28"/>
      <c r="E130" s="28"/>
    </row>
    <row r="131" spans="3:5" x14ac:dyDescent="0.3">
      <c r="C131" s="180"/>
      <c r="D131" s="28"/>
      <c r="E131" s="28"/>
    </row>
    <row r="132" spans="3:5" x14ac:dyDescent="0.3">
      <c r="C132" s="180"/>
      <c r="D132" s="28"/>
      <c r="E132" s="28"/>
    </row>
    <row r="133" spans="3:5" x14ac:dyDescent="0.3">
      <c r="C133" s="180"/>
      <c r="D133" s="28"/>
      <c r="E133" s="28"/>
    </row>
    <row r="134" spans="3:5" x14ac:dyDescent="0.3">
      <c r="C134" s="180"/>
      <c r="D134" s="28"/>
      <c r="E134" s="28"/>
    </row>
    <row r="135" spans="3:5" x14ac:dyDescent="0.3">
      <c r="C135" s="180"/>
      <c r="D135" s="28"/>
      <c r="E135" s="28"/>
    </row>
    <row r="136" spans="3:5" x14ac:dyDescent="0.3">
      <c r="C136" s="180"/>
      <c r="D136" s="28"/>
      <c r="E136" s="28"/>
    </row>
    <row r="137" spans="3:5" x14ac:dyDescent="0.3">
      <c r="C137" s="180"/>
      <c r="D137" s="28"/>
      <c r="E137" s="28"/>
    </row>
    <row r="138" spans="3:5" x14ac:dyDescent="0.3">
      <c r="C138" s="180"/>
      <c r="D138" s="28"/>
      <c r="E138" s="28"/>
    </row>
    <row r="139" spans="3:5" x14ac:dyDescent="0.3">
      <c r="C139" s="26"/>
      <c r="D139" s="27"/>
      <c r="E139" s="27"/>
    </row>
    <row r="140" spans="3:5" x14ac:dyDescent="0.3">
      <c r="C140" s="26"/>
      <c r="D140" s="27"/>
      <c r="E140" s="27"/>
    </row>
    <row r="141" spans="3:5" x14ac:dyDescent="0.3">
      <c r="C141" s="180"/>
      <c r="D141" s="28"/>
      <c r="E141" s="28"/>
    </row>
    <row r="142" spans="3:5" x14ac:dyDescent="0.3">
      <c r="C142" s="180"/>
      <c r="D142" s="28"/>
      <c r="E142" s="28"/>
    </row>
    <row r="143" spans="3:5" x14ac:dyDescent="0.3">
      <c r="C143" s="180"/>
      <c r="D143" s="28"/>
      <c r="E143" s="28"/>
    </row>
    <row r="144" spans="3:5" x14ac:dyDescent="0.3">
      <c r="C144" s="180"/>
      <c r="D144" s="28"/>
      <c r="E144" s="28"/>
    </row>
    <row r="145" spans="3:5" x14ac:dyDescent="0.3">
      <c r="C145" s="180"/>
      <c r="D145" s="28"/>
      <c r="E145" s="28"/>
    </row>
    <row r="146" spans="3:5" x14ac:dyDescent="0.3">
      <c r="C146" s="180"/>
      <c r="D146" s="28"/>
      <c r="E146" s="28"/>
    </row>
    <row r="147" spans="3:5" x14ac:dyDescent="0.3">
      <c r="C147" s="180"/>
      <c r="D147" s="28"/>
      <c r="E147" s="28"/>
    </row>
    <row r="148" spans="3:5" x14ac:dyDescent="0.3">
      <c r="C148" s="180"/>
      <c r="D148" s="28"/>
      <c r="E148" s="28"/>
    </row>
    <row r="149" spans="3:5" x14ac:dyDescent="0.3">
      <c r="C149" s="180"/>
      <c r="D149" s="28"/>
      <c r="E149" s="28"/>
    </row>
    <row r="150" spans="3:5" x14ac:dyDescent="0.3">
      <c r="C150" s="180"/>
      <c r="D150" s="28"/>
      <c r="E150" s="28"/>
    </row>
    <row r="151" spans="3:5" x14ac:dyDescent="0.3">
      <c r="C151" s="180"/>
      <c r="D151" s="28"/>
      <c r="E151" s="28"/>
    </row>
    <row r="152" spans="3:5" x14ac:dyDescent="0.3">
      <c r="C152" s="180"/>
      <c r="D152" s="28"/>
      <c r="E152" s="28"/>
    </row>
    <row r="153" spans="3:5" x14ac:dyDescent="0.3">
      <c r="C153" s="180"/>
      <c r="D153" s="28"/>
      <c r="E153" s="28"/>
    </row>
    <row r="154" spans="3:5" x14ac:dyDescent="0.3">
      <c r="C154" s="180"/>
      <c r="D154" s="28"/>
      <c r="E154" s="28"/>
    </row>
    <row r="155" spans="3:5" x14ac:dyDescent="0.3">
      <c r="C155" s="180"/>
      <c r="D155" s="28"/>
      <c r="E155" s="28"/>
    </row>
    <row r="156" spans="3:5" x14ac:dyDescent="0.3">
      <c r="C156" s="180"/>
      <c r="D156" s="28"/>
      <c r="E156" s="28"/>
    </row>
    <row r="157" spans="3:5" x14ac:dyDescent="0.3">
      <c r="C157" s="180"/>
      <c r="D157" s="28"/>
      <c r="E157" s="28"/>
    </row>
    <row r="158" spans="3:5" x14ac:dyDescent="0.3">
      <c r="C158" s="26"/>
      <c r="D158" s="27"/>
      <c r="E158" s="27"/>
    </row>
    <row r="159" spans="3:5" x14ac:dyDescent="0.3">
      <c r="C159" s="180"/>
      <c r="D159" s="28"/>
      <c r="E159" s="28"/>
    </row>
    <row r="160" spans="3:5" x14ac:dyDescent="0.3">
      <c r="C160" s="180"/>
      <c r="D160" s="28"/>
      <c r="E160" s="28"/>
    </row>
    <row r="161" spans="3:5" x14ac:dyDescent="0.3">
      <c r="C161" s="180"/>
      <c r="D161" s="28"/>
      <c r="E161" s="28"/>
    </row>
    <row r="162" spans="3:5" x14ac:dyDescent="0.3">
      <c r="C162" s="180"/>
      <c r="D162" s="28"/>
      <c r="E162" s="28"/>
    </row>
    <row r="163" spans="3:5" x14ac:dyDescent="0.3">
      <c r="C163" s="180"/>
      <c r="D163" s="28"/>
      <c r="E163" s="28"/>
    </row>
    <row r="164" spans="3:5" x14ac:dyDescent="0.3">
      <c r="C164" s="180"/>
      <c r="D164" s="28"/>
      <c r="E164" s="28"/>
    </row>
    <row r="165" spans="3:5" x14ac:dyDescent="0.3">
      <c r="C165" s="180"/>
      <c r="D165" s="28"/>
      <c r="E165" s="28"/>
    </row>
    <row r="166" spans="3:5" x14ac:dyDescent="0.3">
      <c r="C166" s="180"/>
      <c r="D166" s="28"/>
      <c r="E166" s="28"/>
    </row>
    <row r="167" spans="3:5" x14ac:dyDescent="0.3">
      <c r="C167" s="180"/>
      <c r="D167" s="28"/>
      <c r="E167" s="28"/>
    </row>
    <row r="168" spans="3:5" x14ac:dyDescent="0.3">
      <c r="C168" s="180"/>
      <c r="D168" s="28"/>
      <c r="E168" s="28"/>
    </row>
    <row r="169" spans="3:5" x14ac:dyDescent="0.3">
      <c r="C169" s="180"/>
      <c r="D169" s="28"/>
      <c r="E169" s="28"/>
    </row>
    <row r="170" spans="3:5" x14ac:dyDescent="0.3">
      <c r="C170" s="26"/>
      <c r="D170" s="27"/>
      <c r="E170" s="27"/>
    </row>
    <row r="171" spans="3:5" x14ac:dyDescent="0.3">
      <c r="C171" s="180"/>
      <c r="D171" s="28"/>
      <c r="E171" s="28"/>
    </row>
    <row r="172" spans="3:5" x14ac:dyDescent="0.3">
      <c r="C172" s="180"/>
      <c r="D172" s="28"/>
      <c r="E172" s="28"/>
    </row>
    <row r="173" spans="3:5" x14ac:dyDescent="0.3">
      <c r="C173" s="180"/>
      <c r="D173" s="28"/>
      <c r="E173" s="28"/>
    </row>
    <row r="174" spans="3:5" x14ac:dyDescent="0.3">
      <c r="C174" s="180"/>
      <c r="D174" s="28"/>
      <c r="E174" s="28"/>
    </row>
    <row r="175" spans="3:5" x14ac:dyDescent="0.3">
      <c r="C175" s="180"/>
      <c r="D175" s="28"/>
      <c r="E175" s="28"/>
    </row>
    <row r="176" spans="3:5" x14ac:dyDescent="0.3">
      <c r="C176" s="29"/>
      <c r="D176" s="30"/>
      <c r="E176" s="30"/>
    </row>
    <row r="177" spans="3:5" x14ac:dyDescent="0.3">
      <c r="C177" s="180"/>
      <c r="D177" s="28"/>
      <c r="E177" s="28"/>
    </row>
    <row r="178" spans="3:5" x14ac:dyDescent="0.3">
      <c r="C178" s="180"/>
      <c r="D178" s="28"/>
      <c r="E178" s="28"/>
    </row>
    <row r="179" spans="3:5" x14ac:dyDescent="0.3">
      <c r="C179" s="180"/>
      <c r="D179" s="28"/>
      <c r="E179" s="28"/>
    </row>
    <row r="180" spans="3:5" x14ac:dyDescent="0.3">
      <c r="C180" s="31"/>
      <c r="D180" s="32"/>
      <c r="E180" s="32"/>
    </row>
    <row r="181" spans="3:5" x14ac:dyDescent="0.3">
      <c r="C181" s="180"/>
      <c r="D181" s="28"/>
      <c r="E181" s="28"/>
    </row>
    <row r="182" spans="3:5" x14ac:dyDescent="0.3">
      <c r="C182" s="180"/>
      <c r="D182" s="28"/>
      <c r="E182" s="28"/>
    </row>
    <row r="183" spans="3:5" x14ac:dyDescent="0.3">
      <c r="C183" s="180"/>
      <c r="D183" s="28"/>
      <c r="E183" s="28"/>
    </row>
    <row r="184" spans="3:5" x14ac:dyDescent="0.3">
      <c r="C184" s="180"/>
      <c r="D184" s="28"/>
      <c r="E184" s="28"/>
    </row>
    <row r="185" spans="3:5" x14ac:dyDescent="0.3">
      <c r="C185" s="180"/>
      <c r="D185" s="28"/>
      <c r="E185" s="28"/>
    </row>
    <row r="186" spans="3:5" x14ac:dyDescent="0.3">
      <c r="C186" s="180"/>
      <c r="D186" s="28"/>
      <c r="E186" s="28"/>
    </row>
    <row r="187" spans="3:5" x14ac:dyDescent="0.3">
      <c r="C187" s="180"/>
      <c r="D187" s="28"/>
      <c r="E187" s="28"/>
    </row>
    <row r="188" spans="3:5" x14ac:dyDescent="0.3">
      <c r="C188" s="180"/>
      <c r="D188" s="28"/>
      <c r="E188" s="28"/>
    </row>
    <row r="189" spans="3:5" x14ac:dyDescent="0.3">
      <c r="C189" s="180"/>
      <c r="D189" s="28"/>
      <c r="E189" s="28"/>
    </row>
    <row r="190" spans="3:5" x14ac:dyDescent="0.3">
      <c r="C190" s="180"/>
      <c r="D190" s="28"/>
      <c r="E190" s="28"/>
    </row>
    <row r="191" spans="3:5" x14ac:dyDescent="0.3">
      <c r="C191" s="180"/>
      <c r="D191" s="28"/>
      <c r="E191" s="28"/>
    </row>
    <row r="192" spans="3:5" x14ac:dyDescent="0.3">
      <c r="C192" s="180"/>
      <c r="D192" s="28"/>
      <c r="E192" s="28"/>
    </row>
    <row r="193" spans="3:5" x14ac:dyDescent="0.3">
      <c r="C193" s="31"/>
      <c r="D193" s="32"/>
      <c r="E193" s="32"/>
    </row>
    <row r="194" spans="3:5" x14ac:dyDescent="0.3">
      <c r="C194" s="180"/>
      <c r="D194" s="28"/>
      <c r="E194" s="28"/>
    </row>
    <row r="195" spans="3:5" x14ac:dyDescent="0.3">
      <c r="C195" s="180"/>
      <c r="D195" s="28"/>
      <c r="E195" s="28"/>
    </row>
    <row r="196" spans="3:5" x14ac:dyDescent="0.3">
      <c r="C196" s="180"/>
      <c r="D196" s="28"/>
      <c r="E196" s="28"/>
    </row>
    <row r="197" spans="3:5" x14ac:dyDescent="0.3">
      <c r="C197" s="180"/>
      <c r="D197" s="28"/>
      <c r="E197" s="28"/>
    </row>
    <row r="198" spans="3:5" x14ac:dyDescent="0.3">
      <c r="C198" s="180"/>
      <c r="D198" s="28"/>
      <c r="E198" s="28"/>
    </row>
    <row r="199" spans="3:5" x14ac:dyDescent="0.3">
      <c r="C199" s="180"/>
      <c r="D199" s="28"/>
      <c r="E199" s="28"/>
    </row>
    <row r="200" spans="3:5" x14ac:dyDescent="0.3">
      <c r="C200" s="180"/>
      <c r="D200" s="28"/>
      <c r="E200" s="28"/>
    </row>
    <row r="201" spans="3:5" x14ac:dyDescent="0.3">
      <c r="C201" s="180"/>
      <c r="D201" s="28"/>
      <c r="E201" s="28"/>
    </row>
    <row r="202" spans="3:5" x14ac:dyDescent="0.3">
      <c r="C202" s="180"/>
      <c r="D202" s="28"/>
      <c r="E202" s="28"/>
    </row>
    <row r="203" spans="3:5" x14ac:dyDescent="0.3">
      <c r="C203" s="180"/>
      <c r="D203" s="28"/>
      <c r="E203" s="28"/>
    </row>
    <row r="204" spans="3:5" x14ac:dyDescent="0.3">
      <c r="C204" s="180"/>
      <c r="D204" s="28"/>
      <c r="E204" s="28"/>
    </row>
    <row r="205" spans="3:5" x14ac:dyDescent="0.3">
      <c r="C205" s="180"/>
      <c r="D205" s="28"/>
      <c r="E205" s="28"/>
    </row>
    <row r="206" spans="3:5" x14ac:dyDescent="0.3">
      <c r="C206" s="31"/>
      <c r="D206" s="32"/>
      <c r="E206" s="32"/>
    </row>
    <row r="207" spans="3:5" x14ac:dyDescent="0.3">
      <c r="C207" s="180"/>
      <c r="D207" s="28"/>
      <c r="E207" s="28"/>
    </row>
    <row r="208" spans="3:5" x14ac:dyDescent="0.3">
      <c r="C208" s="180"/>
      <c r="D208" s="28"/>
      <c r="E208" s="28"/>
    </row>
    <row r="209" spans="3:5" x14ac:dyDescent="0.3">
      <c r="C209" s="180"/>
      <c r="D209" s="28"/>
      <c r="E209" s="28"/>
    </row>
    <row r="210" spans="3:5" x14ac:dyDescent="0.3">
      <c r="C210" s="180"/>
      <c r="D210" s="28"/>
      <c r="E210" s="28"/>
    </row>
  </sheetData>
  <mergeCells count="77">
    <mergeCell ref="D29:E29"/>
    <mergeCell ref="D55:E55"/>
    <mergeCell ref="D16:E16"/>
    <mergeCell ref="D48:E48"/>
    <mergeCell ref="D49:E49"/>
    <mergeCell ref="D50:E50"/>
    <mergeCell ref="D51:E51"/>
    <mergeCell ref="D21:E21"/>
    <mergeCell ref="D23:E23"/>
    <mergeCell ref="D24:E24"/>
    <mergeCell ref="D26:E26"/>
    <mergeCell ref="D27:E27"/>
    <mergeCell ref="D25:E25"/>
    <mergeCell ref="D22:E22"/>
    <mergeCell ref="D32:E32"/>
    <mergeCell ref="D33:E33"/>
    <mergeCell ref="D30:E30"/>
    <mergeCell ref="D28:E28"/>
    <mergeCell ref="D46:E46"/>
    <mergeCell ref="D47:E47"/>
    <mergeCell ref="D52:E52"/>
    <mergeCell ref="D31:E31"/>
    <mergeCell ref="D43:E43"/>
    <mergeCell ref="D44:E44"/>
    <mergeCell ref="D45:E45"/>
    <mergeCell ref="D34:E34"/>
    <mergeCell ref="D35:E35"/>
    <mergeCell ref="D36:E36"/>
    <mergeCell ref="D40:E40"/>
    <mergeCell ref="D41:E41"/>
    <mergeCell ref="D38:E38"/>
    <mergeCell ref="D39:E39"/>
    <mergeCell ref="C3:E3"/>
    <mergeCell ref="D20:E20"/>
    <mergeCell ref="D19:E19"/>
    <mergeCell ref="D7:E7"/>
    <mergeCell ref="D8:E8"/>
    <mergeCell ref="D9:E9"/>
    <mergeCell ref="D10:E10"/>
    <mergeCell ref="D11:E11"/>
    <mergeCell ref="D12:E12"/>
    <mergeCell ref="D13:E13"/>
    <mergeCell ref="D18:E18"/>
    <mergeCell ref="D14:E14"/>
    <mergeCell ref="D17:E17"/>
    <mergeCell ref="D15:E15"/>
    <mergeCell ref="C194:C205"/>
    <mergeCell ref="C207:C210"/>
    <mergeCell ref="C112:C138"/>
    <mergeCell ref="C141:C157"/>
    <mergeCell ref="C159:C169"/>
    <mergeCell ref="C171:C175"/>
    <mergeCell ref="C177:C179"/>
    <mergeCell ref="C181:C192"/>
    <mergeCell ref="C96:C110"/>
    <mergeCell ref="C77:C88"/>
    <mergeCell ref="C90:C94"/>
    <mergeCell ref="C45:C56"/>
    <mergeCell ref="C7:C18"/>
    <mergeCell ref="C19:C42"/>
    <mergeCell ref="C57:C64"/>
    <mergeCell ref="D42:E42"/>
    <mergeCell ref="D37:E37"/>
    <mergeCell ref="D56:E56"/>
    <mergeCell ref="D63:E63"/>
    <mergeCell ref="D57:E57"/>
    <mergeCell ref="D61:E61"/>
    <mergeCell ref="D54:E54"/>
    <mergeCell ref="D53:E53"/>
    <mergeCell ref="D65:E65"/>
    <mergeCell ref="D67:E67"/>
    <mergeCell ref="D64:E64"/>
    <mergeCell ref="D58:E58"/>
    <mergeCell ref="D59:E59"/>
    <mergeCell ref="D60:E60"/>
    <mergeCell ref="D62:E62"/>
    <mergeCell ref="D66:E66"/>
  </mergeCells>
  <pageMargins left="0.70866141732283472" right="0.70866141732283472" top="0.78740157480314965" bottom="0.78740157480314965" header="0.31496062992125984" footer="0.31496062992125984"/>
  <pageSetup paperSize="9" scale="5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J43"/>
  <sheetViews>
    <sheetView view="pageBreakPreview" zoomScale="115" zoomScaleNormal="115" zoomScaleSheetLayoutView="115" workbookViewId="0">
      <selection activeCell="F15" sqref="F15"/>
    </sheetView>
  </sheetViews>
  <sheetFormatPr defaultColWidth="11.3828125" defaultRowHeight="12.45" x14ac:dyDescent="0.3"/>
  <cols>
    <col min="1" max="1" width="11.3828125" style="33"/>
    <col min="2" max="2" width="3.53515625" style="33" customWidth="1"/>
    <col min="3" max="3" width="14.3046875" style="33" customWidth="1"/>
    <col min="4" max="4" width="38.84375" style="33" bestFit="1" customWidth="1"/>
    <col min="5" max="5" width="17.3828125" style="33" bestFit="1" customWidth="1"/>
    <col min="6" max="6" width="17.3828125" style="33" customWidth="1"/>
    <col min="7" max="7" width="18.3828125" style="33" bestFit="1" customWidth="1"/>
    <col min="8" max="9" width="3.53515625" style="18" customWidth="1"/>
    <col min="10" max="16384" width="11.3828125" style="33"/>
  </cols>
  <sheetData>
    <row r="1" spans="2:36" ht="15.45" x14ac:dyDescent="0.4">
      <c r="B1" s="192"/>
      <c r="C1" s="193"/>
      <c r="D1" s="193"/>
      <c r="E1" s="193"/>
      <c r="F1" s="193"/>
      <c r="G1" s="193"/>
      <c r="H1" s="193"/>
      <c r="I1" s="43"/>
    </row>
    <row r="2" spans="2:36" ht="12.9" thickBot="1" x14ac:dyDescent="0.35">
      <c r="B2" s="104"/>
      <c r="C2" s="105"/>
      <c r="D2" s="105"/>
      <c r="E2" s="105"/>
      <c r="F2" s="105"/>
      <c r="G2" s="105"/>
      <c r="H2" s="10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7"/>
    </row>
    <row r="3" spans="2:36" ht="37.5" customHeight="1" x14ac:dyDescent="0.3">
      <c r="B3" s="107"/>
      <c r="C3" s="201" t="s">
        <v>210</v>
      </c>
      <c r="D3" s="201"/>
      <c r="E3" s="1"/>
      <c r="F3" s="1"/>
      <c r="G3" s="118" t="s">
        <v>243</v>
      </c>
      <c r="H3" s="34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99"/>
    </row>
    <row r="4" spans="2:36" ht="25.3" thickBot="1" x14ac:dyDescent="0.35">
      <c r="B4" s="107"/>
      <c r="C4" s="1"/>
      <c r="D4" s="1"/>
      <c r="E4" s="1"/>
      <c r="F4" s="1"/>
      <c r="G4" s="94" t="s">
        <v>240</v>
      </c>
      <c r="H4" s="34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99"/>
    </row>
    <row r="5" spans="2:36" ht="12.9" thickBot="1" x14ac:dyDescent="0.35">
      <c r="B5" s="107"/>
      <c r="C5" s="4"/>
      <c r="D5" s="4"/>
      <c r="E5" s="1"/>
      <c r="F5" s="1"/>
      <c r="G5" s="1"/>
      <c r="H5" s="34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99"/>
    </row>
    <row r="6" spans="2:36" ht="24.9" x14ac:dyDescent="0.3">
      <c r="B6" s="107"/>
      <c r="C6" s="9"/>
      <c r="D6" s="4"/>
      <c r="E6" s="92" t="s">
        <v>238</v>
      </c>
      <c r="F6" s="41" t="s">
        <v>211</v>
      </c>
      <c r="G6" s="93" t="s">
        <v>239</v>
      </c>
      <c r="H6" s="34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99"/>
    </row>
    <row r="7" spans="2:36" ht="12.9" thickBot="1" x14ac:dyDescent="0.35">
      <c r="B7" s="107"/>
      <c r="C7" s="1"/>
      <c r="D7" s="1"/>
      <c r="E7" s="38" t="s">
        <v>212</v>
      </c>
      <c r="F7" s="39" t="s">
        <v>213</v>
      </c>
      <c r="G7" s="40" t="s">
        <v>214</v>
      </c>
      <c r="H7" s="34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99"/>
    </row>
    <row r="8" spans="2:36" ht="37.299999999999997" x14ac:dyDescent="0.3">
      <c r="B8" s="107"/>
      <c r="C8" s="194" t="s">
        <v>215</v>
      </c>
      <c r="D8" s="91" t="s">
        <v>216</v>
      </c>
      <c r="E8" s="143">
        <f>'[2]Solvency Solo'!$G$8</f>
        <v>313.0676281656178</v>
      </c>
      <c r="F8" s="87"/>
      <c r="G8" s="129">
        <f>'Market-consistent B Sheet Solo'!H67</f>
        <v>258.97053876751238</v>
      </c>
      <c r="H8" s="34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99"/>
    </row>
    <row r="9" spans="2:36" x14ac:dyDescent="0.3">
      <c r="B9" s="107"/>
      <c r="C9" s="195"/>
      <c r="D9" s="90" t="s">
        <v>217</v>
      </c>
      <c r="E9" s="35"/>
      <c r="F9" s="62"/>
      <c r="G9" s="126"/>
      <c r="H9" s="34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99"/>
    </row>
    <row r="10" spans="2:36" x14ac:dyDescent="0.3">
      <c r="B10" s="107"/>
      <c r="C10" s="196"/>
      <c r="D10" s="42" t="s">
        <v>218</v>
      </c>
      <c r="E10" s="144">
        <f>E8</f>
        <v>313.0676281656178</v>
      </c>
      <c r="F10" s="62"/>
      <c r="G10" s="126">
        <f>G8</f>
        <v>258.97053876751238</v>
      </c>
      <c r="H10" s="34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99"/>
    </row>
    <row r="11" spans="2:36" x14ac:dyDescent="0.3">
      <c r="B11" s="107"/>
      <c r="C11" s="195"/>
      <c r="D11" s="90" t="s">
        <v>219</v>
      </c>
      <c r="E11" s="35"/>
      <c r="F11" s="62"/>
      <c r="G11" s="126"/>
      <c r="H11" s="34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99"/>
    </row>
    <row r="12" spans="2:36" ht="12.9" thickBot="1" x14ac:dyDescent="0.35">
      <c r="B12" s="107"/>
      <c r="C12" s="197"/>
      <c r="D12" s="11" t="s">
        <v>220</v>
      </c>
      <c r="E12" s="145">
        <f>E10</f>
        <v>313.0676281656178</v>
      </c>
      <c r="F12" s="136">
        <f>G12-E12</f>
        <v>-54.097089398105425</v>
      </c>
      <c r="G12" s="128">
        <f>G10</f>
        <v>258.97053876751238</v>
      </c>
      <c r="H12" s="34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99"/>
    </row>
    <row r="13" spans="2:36" x14ac:dyDescent="0.3">
      <c r="B13" s="107"/>
      <c r="C13" s="1"/>
      <c r="D13" s="1"/>
      <c r="E13" s="1"/>
      <c r="F13" s="1"/>
      <c r="G13" s="1"/>
      <c r="H13" s="34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99"/>
    </row>
    <row r="14" spans="2:36" ht="12.9" thickBot="1" x14ac:dyDescent="0.35">
      <c r="B14" s="107"/>
      <c r="C14" s="1"/>
      <c r="D14" s="1"/>
      <c r="E14" s="1"/>
      <c r="F14" s="1"/>
      <c r="G14" s="1"/>
      <c r="H14" s="34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99"/>
    </row>
    <row r="15" spans="2:36" ht="24.9" x14ac:dyDescent="0.3">
      <c r="B15" s="107"/>
      <c r="C15" s="1"/>
      <c r="D15" s="1"/>
      <c r="E15" s="92" t="s">
        <v>238</v>
      </c>
      <c r="F15" s="41" t="s">
        <v>221</v>
      </c>
      <c r="G15" s="93" t="s">
        <v>239</v>
      </c>
      <c r="H15" s="34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99"/>
    </row>
    <row r="16" spans="2:36" ht="12.9" thickBot="1" x14ac:dyDescent="0.35">
      <c r="B16" s="107"/>
      <c r="C16" s="1"/>
      <c r="D16" s="1"/>
      <c r="E16" s="51" t="s">
        <v>222</v>
      </c>
      <c r="F16" s="52" t="s">
        <v>223</v>
      </c>
      <c r="G16" s="53" t="s">
        <v>224</v>
      </c>
      <c r="H16" s="34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99"/>
    </row>
    <row r="17" spans="2:36" ht="12.75" customHeight="1" x14ac:dyDescent="0.3">
      <c r="B17" s="107"/>
      <c r="C17" s="198" t="s">
        <v>225</v>
      </c>
      <c r="D17" s="65" t="s">
        <v>226</v>
      </c>
      <c r="E17" s="146">
        <f>'[2]Solvency Solo'!G17</f>
        <v>99.9</v>
      </c>
      <c r="F17" s="87"/>
      <c r="G17" s="151">
        <f>[6]Sheet1!C51</f>
        <v>118</v>
      </c>
      <c r="H17" s="34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99"/>
    </row>
    <row r="18" spans="2:36" x14ac:dyDescent="0.3">
      <c r="B18" s="107"/>
      <c r="C18" s="199"/>
      <c r="D18" s="66" t="s">
        <v>227</v>
      </c>
      <c r="E18" s="147">
        <f>'[2]Solvency Solo'!G18</f>
        <v>25.4</v>
      </c>
      <c r="F18" s="62"/>
      <c r="G18" s="126">
        <f>[6]Sheet1!C52</f>
        <v>17.399999999999999</v>
      </c>
      <c r="H18" s="34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99"/>
    </row>
    <row r="19" spans="2:36" x14ac:dyDescent="0.3">
      <c r="B19" s="107"/>
      <c r="C19" s="199"/>
      <c r="D19" s="66" t="s">
        <v>228</v>
      </c>
      <c r="E19" s="147">
        <f>'[2]Solvency Solo'!G19</f>
        <v>-20.5</v>
      </c>
      <c r="F19" s="62"/>
      <c r="G19" s="126">
        <v>-15.2</v>
      </c>
      <c r="H19" s="34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99"/>
    </row>
    <row r="20" spans="2:36" x14ac:dyDescent="0.3">
      <c r="B20" s="107"/>
      <c r="C20" s="199"/>
      <c r="D20" s="66" t="s">
        <v>229</v>
      </c>
      <c r="E20" s="147">
        <f>'[2]Solvency Solo'!G20</f>
        <v>10.9</v>
      </c>
      <c r="F20" s="62"/>
      <c r="G20" s="126">
        <f>[6]Sheet1!C53</f>
        <v>13.9</v>
      </c>
      <c r="H20" s="34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99"/>
    </row>
    <row r="21" spans="2:36" ht="12.75" customHeight="1" x14ac:dyDescent="0.3">
      <c r="B21" s="107"/>
      <c r="C21" s="199"/>
      <c r="D21" s="90" t="s">
        <v>230</v>
      </c>
      <c r="E21" s="147">
        <f>'[2]Solvency Solo'!G21</f>
        <v>8.1</v>
      </c>
      <c r="F21" s="62"/>
      <c r="G21" s="126">
        <f>G22-SUM(G17:G20)</f>
        <v>2.5</v>
      </c>
      <c r="H21" s="34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99"/>
    </row>
    <row r="22" spans="2:36" ht="12.9" thickBot="1" x14ac:dyDescent="0.35">
      <c r="B22" s="107"/>
      <c r="C22" s="200"/>
      <c r="D22" s="67" t="s">
        <v>231</v>
      </c>
      <c r="E22" s="148">
        <f>'[2]Solvency Solo'!G22</f>
        <v>123.8</v>
      </c>
      <c r="F22" s="12">
        <f>G22-E22</f>
        <v>12.799999999999997</v>
      </c>
      <c r="G22" s="128">
        <f>[6]Sheet1!C56</f>
        <v>136.6</v>
      </c>
      <c r="H22" s="34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99"/>
    </row>
    <row r="23" spans="2:36" x14ac:dyDescent="0.3">
      <c r="B23" s="107"/>
      <c r="C23" s="1"/>
      <c r="D23" s="1"/>
      <c r="E23" s="1"/>
      <c r="F23" s="1"/>
      <c r="G23" s="1"/>
      <c r="H23" s="34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99"/>
    </row>
    <row r="24" spans="2:36" ht="12.9" thickBot="1" x14ac:dyDescent="0.35">
      <c r="B24" s="107"/>
      <c r="C24" s="1"/>
      <c r="D24" s="1"/>
      <c r="E24" s="1"/>
      <c r="F24" s="1"/>
      <c r="G24" s="1"/>
      <c r="H24" s="34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99"/>
    </row>
    <row r="25" spans="2:36" ht="24.9" x14ac:dyDescent="0.3">
      <c r="B25" s="107"/>
      <c r="C25" s="1"/>
      <c r="D25" s="1"/>
      <c r="E25" s="92" t="s">
        <v>238</v>
      </c>
      <c r="F25" s="41" t="s">
        <v>232</v>
      </c>
      <c r="G25" s="93" t="s">
        <v>239</v>
      </c>
      <c r="H25" s="34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99"/>
    </row>
    <row r="26" spans="2:36" ht="12.9" thickBot="1" x14ac:dyDescent="0.35">
      <c r="B26" s="107"/>
      <c r="C26" s="1"/>
      <c r="D26" s="1"/>
      <c r="E26" s="54" t="s">
        <v>233</v>
      </c>
      <c r="F26" s="55" t="s">
        <v>234</v>
      </c>
      <c r="G26" s="56" t="s">
        <v>235</v>
      </c>
      <c r="H26" s="34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99"/>
    </row>
    <row r="27" spans="2:36" ht="12.9" thickBot="1" x14ac:dyDescent="0.35">
      <c r="B27" s="107"/>
      <c r="C27" s="1"/>
      <c r="D27" s="119" t="s">
        <v>236</v>
      </c>
      <c r="E27" s="149">
        <f>'[2]Solvency Solo'!G27</f>
        <v>2.59</v>
      </c>
      <c r="F27" s="150">
        <f>G27-E27</f>
        <v>-0.6399999999999999</v>
      </c>
      <c r="G27" s="152">
        <v>1.95</v>
      </c>
      <c r="H27" s="34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99"/>
    </row>
    <row r="28" spans="2:36" ht="14.25" customHeight="1" thickBot="1" x14ac:dyDescent="0.35">
      <c r="B28" s="108"/>
      <c r="C28" s="8"/>
      <c r="D28" s="191"/>
      <c r="E28" s="191"/>
      <c r="F28" s="191"/>
      <c r="G28" s="191"/>
      <c r="H28" s="17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99"/>
    </row>
    <row r="29" spans="2:36" x14ac:dyDescent="0.3">
      <c r="B29" s="109"/>
      <c r="C29" s="18"/>
      <c r="D29" s="18"/>
      <c r="E29" s="18"/>
      <c r="F29" s="18"/>
      <c r="G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99"/>
    </row>
    <row r="30" spans="2:36" x14ac:dyDescent="0.3">
      <c r="B30" s="109"/>
      <c r="C30" s="18"/>
      <c r="D30" s="18"/>
      <c r="E30" s="18"/>
      <c r="F30" s="18"/>
      <c r="G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99"/>
    </row>
    <row r="31" spans="2:36" x14ac:dyDescent="0.3">
      <c r="B31" s="109"/>
      <c r="C31" s="18"/>
      <c r="D31" s="18"/>
      <c r="E31" s="18"/>
      <c r="F31" s="18"/>
      <c r="G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99"/>
    </row>
    <row r="32" spans="2:36" x14ac:dyDescent="0.3">
      <c r="B32" s="109"/>
      <c r="C32" s="18"/>
      <c r="D32" s="18"/>
      <c r="E32" s="18"/>
      <c r="F32" s="18"/>
      <c r="G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99"/>
    </row>
    <row r="33" spans="2:36" x14ac:dyDescent="0.3">
      <c r="B33" s="109"/>
      <c r="C33" s="18"/>
      <c r="D33" s="18"/>
      <c r="E33" s="18"/>
      <c r="F33" s="18"/>
      <c r="G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99"/>
    </row>
    <row r="34" spans="2:36" x14ac:dyDescent="0.3">
      <c r="B34" s="109"/>
      <c r="C34" s="18"/>
      <c r="D34" s="18"/>
      <c r="E34" s="18"/>
      <c r="F34" s="18"/>
      <c r="G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99"/>
    </row>
    <row r="35" spans="2:36" x14ac:dyDescent="0.3">
      <c r="B35" s="109"/>
      <c r="C35" s="18"/>
      <c r="D35" s="18"/>
      <c r="E35" s="18"/>
      <c r="F35" s="18"/>
      <c r="G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99"/>
    </row>
    <row r="36" spans="2:36" x14ac:dyDescent="0.3">
      <c r="B36" s="109"/>
      <c r="C36" s="18"/>
      <c r="D36" s="18"/>
      <c r="E36" s="18"/>
      <c r="F36" s="18"/>
      <c r="G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99"/>
    </row>
    <row r="37" spans="2:36" x14ac:dyDescent="0.3">
      <c r="B37" s="109"/>
      <c r="C37" s="18"/>
      <c r="D37" s="18"/>
      <c r="E37" s="18"/>
      <c r="F37" s="18"/>
      <c r="G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99"/>
    </row>
    <row r="38" spans="2:36" x14ac:dyDescent="0.3">
      <c r="B38" s="109"/>
      <c r="C38" s="18"/>
      <c r="D38" s="18"/>
      <c r="E38" s="18"/>
      <c r="F38" s="18"/>
      <c r="G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99"/>
    </row>
    <row r="39" spans="2:36" x14ac:dyDescent="0.3">
      <c r="B39" s="109"/>
      <c r="C39" s="18"/>
      <c r="D39" s="18"/>
      <c r="E39" s="18"/>
      <c r="F39" s="18"/>
      <c r="G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99"/>
    </row>
    <row r="40" spans="2:36" x14ac:dyDescent="0.3">
      <c r="B40" s="109"/>
      <c r="C40" s="18"/>
      <c r="D40" s="18"/>
      <c r="E40" s="18"/>
      <c r="F40" s="18"/>
      <c r="G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99"/>
    </row>
    <row r="41" spans="2:36" x14ac:dyDescent="0.3">
      <c r="B41" s="109"/>
      <c r="C41" s="18"/>
      <c r="D41" s="18"/>
      <c r="E41" s="18"/>
      <c r="F41" s="18"/>
      <c r="G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99"/>
    </row>
    <row r="42" spans="2:36" x14ac:dyDescent="0.3">
      <c r="B42" s="109"/>
      <c r="C42" s="18"/>
      <c r="D42" s="18"/>
      <c r="E42" s="18"/>
      <c r="F42" s="18"/>
      <c r="G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99"/>
    </row>
    <row r="43" spans="2:36" x14ac:dyDescent="0.3">
      <c r="B43" s="110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3"/>
    </row>
  </sheetData>
  <mergeCells count="5">
    <mergeCell ref="D28:G28"/>
    <mergeCell ref="B1:H1"/>
    <mergeCell ref="C8:C12"/>
    <mergeCell ref="C17:C22"/>
    <mergeCell ref="C3:D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Performance Non-Life Solo</vt:lpstr>
      <vt:lpstr>Performance Life Solo</vt:lpstr>
      <vt:lpstr>Performance Solo Reins.</vt:lpstr>
      <vt:lpstr>Market-consistent B Sheet Solo</vt:lpstr>
      <vt:lpstr>Solvency Solo</vt:lpstr>
      <vt:lpstr>'Market-consistent B Sheet Solo'!Print_Area</vt:lpstr>
      <vt:lpstr>'Performance Life Solo'!Print_Area</vt:lpstr>
      <vt:lpstr>'Performance Non-Life Solo'!Print_Area</vt:lpstr>
      <vt:lpstr>'Performance Solo Reins.'!Print_Area</vt:lpstr>
      <vt:lpstr>'Solvency Solo'!Print_Area</vt:lpstr>
      <vt:lpstr>'Performance Non-Life Solo'!Print_Titles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2019-09-02T12:47:49Z</dcterms:created>
  <dcterms:modified xsi:type="dcterms:W3CDTF">2020-05-27T15:03:22Z</dcterms:modified>
</cp:coreProperties>
</file>