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DC068195-F14E-4B6C-9CD4-B174ECBAA7A9}" xr6:coauthVersionLast="47" xr6:coauthVersionMax="47" xr10:uidLastSave="{00000000-0000-0000-0000-000000000000}"/>
  <bookViews>
    <workbookView xWindow="-33017" yWindow="-7397" windowWidth="33120" windowHeight="18120" activeTab="4" xr2:uid="{00000000-000D-0000-FFFF-FFFF00000000}"/>
  </bookViews>
  <sheets>
    <sheet name="Performance Non-Life Solo" sheetId="25" r:id="rId1"/>
    <sheet name="Performance Life Solo" sheetId="28" r:id="rId2"/>
    <sheet name="Performance Solo Reins." sheetId="27" r:id="rId3"/>
    <sheet name="Market-consistent B Sheet Solo" sheetId="10" r:id="rId4"/>
    <sheet name="Solvency Solo" sheetId="24" r:id="rId5"/>
  </sheets>
  <externalReferences>
    <externalReference r:id="rId6"/>
  </externalReferences>
  <definedNames>
    <definedName name="_ReportingDate">[1]Inputparam!$C$4</definedName>
    <definedName name="_xlnm.Print_Area" localSheetId="3">'Market-consistent B Sheet Solo'!$B$2:$I$68</definedName>
    <definedName name="_xlnm.Print_Area" localSheetId="1">'Performance Life Solo'!$B$2:$R$43</definedName>
    <definedName name="_xlnm.Print_Area" localSheetId="0">'Performance Non-Life Solo'!$B$2:$AJ$43</definedName>
    <definedName name="_xlnm.Print_Area" localSheetId="2">'Performance Solo Reins.'!$B$2:$T$42</definedName>
    <definedName name="_xlnm.Print_Area" localSheetId="4">'Solvency Solo'!$B$2:$H$28</definedName>
    <definedName name="_xlnm.Print_Titles" localSheetId="0">'Performance Non-Life Solo'!$B:$C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0" l="1"/>
  <c r="H14" i="10" l="1"/>
  <c r="M11" i="27" l="1"/>
  <c r="M14" i="27" s="1"/>
  <c r="M16" i="27" s="1"/>
  <c r="O22" i="27"/>
  <c r="S22" i="27"/>
  <c r="O11" i="27"/>
  <c r="O14" i="27" s="1"/>
  <c r="O16" i="27" s="1"/>
  <c r="Q22" i="27"/>
  <c r="M22" i="27"/>
  <c r="Q11" i="27"/>
  <c r="Q14" i="27" s="1"/>
  <c r="Q16" i="27" s="1"/>
  <c r="K22" i="27"/>
  <c r="S11" i="27"/>
  <c r="S14" i="27" s="1"/>
  <c r="S16" i="27" s="1"/>
  <c r="K11" i="27"/>
  <c r="K14" i="27" s="1"/>
  <c r="K16" i="27" s="1"/>
  <c r="D30" i="27" l="1"/>
  <c r="D11" i="27"/>
  <c r="D14" i="27" l="1"/>
  <c r="D16" i="27" s="1"/>
  <c r="D22" i="27"/>
  <c r="D25" i="27"/>
  <c r="D34" i="27" l="1"/>
  <c r="D39" i="27" s="1"/>
  <c r="D41" i="27" s="1"/>
  <c r="D27" i="27"/>
  <c r="H18" i="10" l="1"/>
  <c r="G63" i="10"/>
  <c r="G59" i="10"/>
  <c r="G34" i="10"/>
  <c r="G28" i="10"/>
  <c r="G21" i="24" l="1"/>
  <c r="F27" i="24" l="1"/>
  <c r="F22" i="24"/>
  <c r="E10" i="24"/>
  <c r="E12" i="24" s="1"/>
  <c r="G61" i="10" l="1"/>
  <c r="G62" i="10"/>
  <c r="G50" i="10"/>
  <c r="H45" i="10" l="1"/>
  <c r="H23" i="10"/>
  <c r="G45" i="10" l="1"/>
  <c r="H65" i="10"/>
  <c r="G65" i="10" s="1"/>
  <c r="H42" i="10"/>
  <c r="H43" i="10" l="1"/>
  <c r="H67" i="10" l="1"/>
  <c r="G8" i="24" s="1"/>
  <c r="G10" i="24" s="1"/>
  <c r="G12" i="24" s="1"/>
  <c r="F12" i="24" s="1"/>
  <c r="G43" i="10"/>
  <c r="G11" i="27"/>
  <c r="G22" i="27"/>
  <c r="G14" i="27" l="1"/>
  <c r="G16" i="27" l="1"/>
  <c r="G38" i="10" l="1"/>
  <c r="G39" i="10" l="1"/>
  <c r="G9" i="10"/>
  <c r="G37" i="10"/>
  <c r="G42" i="10" l="1"/>
  <c r="G22" i="10"/>
  <c r="G18" i="10"/>
  <c r="G67" i="10"/>
  <c r="Q25" i="27" l="1"/>
  <c r="S25" i="27"/>
  <c r="O25" i="27"/>
  <c r="M25" i="27"/>
  <c r="G25" i="27"/>
  <c r="K25" i="27"/>
  <c r="E11" i="27" l="1"/>
  <c r="E14" i="27" s="1"/>
  <c r="E16" i="27" s="1"/>
  <c r="E30" i="27" l="1"/>
  <c r="E25" i="27"/>
  <c r="E22" i="27" l="1"/>
  <c r="E27" i="27" l="1"/>
  <c r="E34" i="27"/>
  <c r="E39" i="27" s="1"/>
  <c r="E41" i="27" s="1"/>
  <c r="K26" i="27"/>
  <c r="K27" i="27" s="1"/>
  <c r="S26" i="27"/>
  <c r="S27" i="27" s="1"/>
  <c r="Q26" i="27"/>
  <c r="Q27" i="27" s="1"/>
  <c r="O26" i="27"/>
  <c r="O27" i="27" s="1"/>
  <c r="M26" i="27"/>
  <c r="M27" i="27" s="1"/>
  <c r="G26" i="27"/>
  <c r="G27" i="27" s="1"/>
</calcChain>
</file>

<file path=xl/sharedStrings.xml><?xml version="1.0" encoding="utf-8"?>
<sst xmlns="http://schemas.openxmlformats.org/spreadsheetml/2006/main" count="312" uniqueCount="265">
  <si>
    <r>
      <rPr>
        <b/>
        <sz val="12"/>
        <rFont val="Arial"/>
        <family val="2"/>
      </rPr>
      <t>Financial situation report: quantitative template "Performance Solo NL"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</si>
  <si>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</si>
  <si>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</si>
  <si>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</si>
  <si>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Direct Swiss business</t>
    </r>
  </si>
  <si>
    <r>
      <rPr>
        <sz val="10"/>
        <color theme="1"/>
        <rFont val="Arial"/>
        <family val="2"/>
      </rPr>
      <t>Direct non-Swiss business</t>
    </r>
  </si>
  <si>
    <r>
      <rPr>
        <sz val="10"/>
        <color theme="1"/>
        <rFont val="Arial"/>
        <family val="2"/>
      </rPr>
      <t>Indirect business</t>
    </r>
  </si>
  <si>
    <r>
      <rPr>
        <sz val="10"/>
        <rFont val="Arial"/>
        <family val="2"/>
      </rPr>
      <t>Accident</t>
    </r>
  </si>
  <si>
    <r>
      <rPr>
        <sz val="10"/>
        <rFont val="Arial"/>
        <family val="2"/>
      </rPr>
      <t>Illness</t>
    </r>
  </si>
  <si>
    <r>
      <rPr>
        <sz val="10"/>
        <rFont val="Arial"/>
        <family val="2"/>
      </rPr>
      <t>Motor vehicle</t>
    </r>
  </si>
  <si>
    <r>
      <rPr>
        <sz val="10"/>
        <rFont val="Arial"/>
        <family val="2"/>
      </rPr>
      <t xml:space="preserve">Transport </t>
    </r>
  </si>
  <si>
    <r>
      <rPr>
        <sz val="10"/>
        <rFont val="Arial"/>
        <family val="2"/>
      </rPr>
      <t>General third-party 
liability</t>
    </r>
  </si>
  <si>
    <r>
      <rPr>
        <sz val="10"/>
        <rFont val="Arial"/>
        <family val="2"/>
      </rPr>
      <t>Other branches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</si>
  <si>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</si>
  <si>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Personal accident</t>
    </r>
  </si>
  <si>
    <r>
      <rPr>
        <sz val="10"/>
        <rFont val="Arial"/>
        <family val="2"/>
      </rPr>
      <t>Health</t>
    </r>
  </si>
  <si>
    <r>
      <rPr>
        <sz val="10"/>
        <rFont val="Arial"/>
        <family val="2"/>
      </rPr>
      <t>Motor</t>
    </r>
  </si>
  <si>
    <r>
      <rPr>
        <sz val="10"/>
        <rFont val="Arial"/>
        <family val="2"/>
      </rPr>
      <t>Marine, aviation,
 transport</t>
    </r>
  </si>
  <si>
    <r>
      <rPr>
        <sz val="10"/>
        <rFont val="Arial"/>
        <family val="2"/>
      </rPr>
      <t>Property</t>
    </r>
  </si>
  <si>
    <r>
      <rPr>
        <sz val="10"/>
        <color theme="1"/>
        <rFont val="Arial"/>
        <family val="2"/>
      </rPr>
      <t>Casualty</t>
    </r>
  </si>
  <si>
    <r>
      <rPr>
        <sz val="10"/>
        <rFont val="Arial"/>
        <family val="2"/>
      </rPr>
      <t>Miscellaneous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</si>
  <si>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</si>
  <si>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</si>
  <si>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</si>
  <si>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</si>
  <si>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</si>
  <si>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</si>
  <si>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</si>
  <si>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</si>
  <si>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</si>
  <si>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</si>
  <si>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</si>
  <si>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</si>
  <si>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</si>
  <si>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</si>
  <si>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 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</si>
  <si>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</si>
  <si>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</si>
  <si>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</si>
  <si>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</si>
  <si>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</si>
  <si>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</si>
  <si>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</si>
  <si>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</si>
  <si>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</si>
  <si>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</si>
  <si>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 xml:space="preserve">Reinsurers' share of payments for insurance claims 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</si>
  <si>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</si>
  <si>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</si>
  <si>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</si>
  <si>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b/>
        <sz val="10"/>
        <color theme="0"/>
        <rFont val="Arial"/>
        <family val="2"/>
      </rPr>
      <t>Expenses for insurance claims for own account (9 + 10 + 11 + 12 + 13)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</si>
  <si>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</si>
  <si>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</si>
  <si>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</si>
  <si>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</si>
  <si>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</si>
  <si>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</si>
  <si>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</si>
  <si>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</si>
  <si>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</si>
  <si>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</si>
  <si>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</si>
  <si>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</si>
  <si>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</si>
  <si>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</si>
  <si>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</si>
  <si>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</si>
  <si>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</si>
  <si>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</si>
  <si>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</si>
  <si>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</si>
  <si>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</si>
  <si>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</si>
  <si>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Swiss business</t>
    </r>
  </si>
  <si>
    <r>
      <rPr>
        <sz val="10"/>
        <color theme="1"/>
        <rFont val="Arial"/>
        <family val="2"/>
      </rPr>
      <t>Non-Swiss business</t>
    </r>
  </si>
  <si>
    <r>
      <rPr>
        <sz val="10"/>
        <rFont val="Arial"/>
        <family val="2"/>
      </rPr>
      <t xml:space="preserve">Individual life </t>
    </r>
  </si>
  <si>
    <r>
      <rPr>
        <sz val="10"/>
        <rFont val="Arial"/>
        <family val="2"/>
      </rPr>
      <t>Group life</t>
    </r>
  </si>
  <si>
    <r>
      <rPr>
        <sz val="10"/>
        <rFont val="Arial"/>
        <family val="2"/>
      </rPr>
      <t>Unit-linked life insurance</t>
    </r>
  </si>
  <si>
    <r>
      <rPr>
        <sz val="10"/>
        <rFont val="Arial"/>
        <family val="2"/>
      </rPr>
      <t>Other forms of life insurance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</si>
  <si>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</si>
  <si>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Total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</si>
  <si>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</si>
  <si>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</si>
  <si>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</si>
  <si>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</si>
  <si>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</si>
  <si>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</si>
  <si>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</si>
  <si>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</si>
  <si>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</si>
  <si>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</si>
  <si>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</si>
  <si>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</si>
  <si>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</si>
  <si>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</si>
  <si>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</si>
  <si>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</si>
  <si>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>Reinsurers' share of payments for insurance claims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</si>
  <si>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</si>
  <si>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</si>
  <si>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</si>
  <si>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</si>
  <si>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</si>
  <si>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</si>
  <si>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</si>
  <si>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</si>
  <si>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</si>
  <si>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</si>
  <si>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</si>
  <si>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</si>
  <si>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</si>
  <si>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</si>
  <si>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</si>
  <si>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</si>
  <si>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</si>
  <si>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</si>
  <si>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</si>
  <si>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</si>
  <si>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</si>
  <si>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</si>
  <si>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color theme="1"/>
        <rFont val="Arial"/>
        <family val="2"/>
      </rPr>
      <t>Currency: CHF or annual report currency</t>
    </r>
  </si>
  <si>
    <r>
      <rPr>
        <sz val="10"/>
        <color theme="1"/>
        <rFont val="Arial"/>
        <family val="2"/>
      </rPr>
      <t xml:space="preserve">Amounts stated in millions </t>
    </r>
  </si>
  <si>
    <r>
      <rPr>
        <sz val="10"/>
        <rFont val="Arial"/>
        <family val="2"/>
      </rPr>
      <t>Total</t>
    </r>
  </si>
  <si>
    <r>
      <rPr>
        <sz val="10"/>
        <color theme="1"/>
        <rFont val="Arial"/>
        <family val="2"/>
      </rPr>
      <t>Personal accident</t>
    </r>
  </si>
  <si>
    <r>
      <rPr>
        <sz val="10"/>
        <rFont val="Arial"/>
        <family val="2"/>
      </rPr>
      <t>Health</t>
    </r>
  </si>
  <si>
    <r>
      <rPr>
        <sz val="10"/>
        <rFont val="Arial"/>
        <family val="2"/>
      </rPr>
      <t>Motor</t>
    </r>
  </si>
  <si>
    <r>
      <rPr>
        <sz val="10"/>
        <rFont val="Arial"/>
        <family val="2"/>
      </rPr>
      <t>Marine, aviation,
 transport</t>
    </r>
  </si>
  <si>
    <r>
      <rPr>
        <sz val="10"/>
        <rFont val="Arial"/>
        <family val="2"/>
      </rPr>
      <t>Property</t>
    </r>
  </si>
  <si>
    <r>
      <rPr>
        <sz val="10"/>
        <color theme="1"/>
        <rFont val="Arial"/>
        <family val="2"/>
      </rPr>
      <t>Casualty</t>
    </r>
  </si>
  <si>
    <r>
      <rPr>
        <sz val="10"/>
        <rFont val="Arial"/>
        <family val="2"/>
      </rPr>
      <t>Miscellaneous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</si>
  <si>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</si>
  <si>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</si>
  <si>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</si>
  <si>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</si>
  <si>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</si>
  <si>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</si>
  <si>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</si>
  <si>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rFont val="Arial"/>
        <family val="2"/>
      </rPr>
      <t>Reporting
year</t>
    </r>
  </si>
  <si>
    <r>
      <rPr>
        <sz val="10"/>
        <color theme="1"/>
        <rFont val="Arial"/>
        <family val="2"/>
      </rPr>
      <t>Gross premiums</t>
    </r>
  </si>
  <si>
    <r>
      <rPr>
        <sz val="10"/>
        <color theme="1"/>
        <rFont val="Arial"/>
        <family val="2"/>
      </rPr>
      <t>Reinsurers' share of gross premiums</t>
    </r>
  </si>
  <si>
    <r>
      <rPr>
        <sz val="10"/>
        <color theme="1"/>
        <rFont val="Arial"/>
        <family val="2"/>
      </rPr>
      <t>Premiums for own account (1 + 2)</t>
    </r>
  </si>
  <si>
    <r>
      <rPr>
        <sz val="10"/>
        <color theme="1"/>
        <rFont val="Arial"/>
        <family val="2"/>
      </rPr>
      <t>Change in unearned premium reserves</t>
    </r>
  </si>
  <si>
    <r>
      <rPr>
        <sz val="10"/>
        <color theme="1"/>
        <rFont val="Arial"/>
        <family val="2"/>
      </rPr>
      <t>Reinsurers' share of change in unearned premium reserves</t>
    </r>
  </si>
  <si>
    <r>
      <rPr>
        <sz val="10"/>
        <color theme="1"/>
        <rFont val="Arial"/>
        <family val="2"/>
      </rPr>
      <t>Premiums earned for own account (3 + 4 + 5)</t>
    </r>
  </si>
  <si>
    <r>
      <rPr>
        <sz val="10"/>
        <color theme="1"/>
        <rFont val="Arial"/>
        <family val="2"/>
      </rPr>
      <t>Other income from insurance business</t>
    </r>
  </si>
  <si>
    <r>
      <rPr>
        <b/>
        <sz val="10"/>
        <color theme="0"/>
        <rFont val="Arial"/>
        <family val="2"/>
      </rPr>
      <t>Total income from underwriting business (6 + 7)</t>
    </r>
  </si>
  <si>
    <r>
      <rPr>
        <sz val="10"/>
        <color theme="1"/>
        <rFont val="Arial"/>
        <family val="2"/>
      </rPr>
      <t>Payments for insurance claims (gross)</t>
    </r>
  </si>
  <si>
    <r>
      <rPr>
        <sz val="10"/>
        <color theme="1"/>
        <rFont val="Arial"/>
        <family val="2"/>
      </rPr>
      <t>Reinsurers' share of payments for insurance claims</t>
    </r>
  </si>
  <si>
    <r>
      <rPr>
        <sz val="10"/>
        <color theme="1"/>
        <rFont val="Arial"/>
        <family val="2"/>
      </rPr>
      <t>Change in technical provisions</t>
    </r>
  </si>
  <si>
    <r>
      <rPr>
        <sz val="10"/>
        <color theme="1"/>
        <rFont val="Arial"/>
        <family val="2"/>
      </rPr>
      <t>Reinsurers' share of change in technical provisions</t>
    </r>
  </si>
  <si>
    <r>
      <rPr>
        <sz val="10"/>
        <color theme="1"/>
        <rFont val="Arial"/>
        <family val="2"/>
      </rPr>
      <t>Change in technical provisions for unit-linked life insurance</t>
    </r>
  </si>
  <si>
    <r>
      <rPr>
        <sz val="10"/>
        <color theme="1"/>
        <rFont val="Arial"/>
        <family val="2"/>
      </rPr>
      <t>Acquisition and administration expenses</t>
    </r>
  </si>
  <si>
    <r>
      <rPr>
        <sz val="10"/>
        <color theme="1"/>
        <rFont val="Arial"/>
        <family val="2"/>
      </rPr>
      <t>Reinsurers' share of acquisition and administration expenses</t>
    </r>
  </si>
  <si>
    <r>
      <rPr>
        <sz val="10"/>
        <color theme="1"/>
        <rFont val="Arial"/>
        <family val="2"/>
      </rPr>
      <t>Acquisition and administration expenses for own account (15 + 16)</t>
    </r>
  </si>
  <si>
    <r>
      <rPr>
        <sz val="10"/>
        <color theme="1"/>
        <rFont val="Arial"/>
        <family val="2"/>
      </rPr>
      <t>Other underwriting expenses for own account</t>
    </r>
  </si>
  <si>
    <r>
      <rPr>
        <b/>
        <sz val="10"/>
        <color theme="0"/>
        <rFont val="Arial"/>
        <family val="2"/>
      </rPr>
      <t>Total expenses from underwriting business (14 + 17 + 18) (non-life insurance only)</t>
    </r>
  </si>
  <si>
    <r>
      <rPr>
        <sz val="10"/>
        <color theme="1"/>
        <rFont val="Arial"/>
        <family val="2"/>
      </rPr>
      <t>Investment income</t>
    </r>
  </si>
  <si>
    <r>
      <rPr>
        <sz val="10"/>
        <color theme="1"/>
        <rFont val="Arial"/>
        <family val="2"/>
      </rPr>
      <t>Investment expenses</t>
    </r>
  </si>
  <si>
    <r>
      <rPr>
        <b/>
        <sz val="10"/>
        <color theme="0"/>
        <rFont val="Arial"/>
        <family val="2"/>
      </rPr>
      <t>Net investment income (20 + 21)</t>
    </r>
  </si>
  <si>
    <r>
      <rPr>
        <sz val="10"/>
        <color theme="1"/>
        <rFont val="Arial"/>
        <family val="2"/>
      </rPr>
      <t>Capital and interest income from unit-linked life insurance</t>
    </r>
  </si>
  <si>
    <r>
      <rPr>
        <sz val="10"/>
        <color theme="1"/>
        <rFont val="Arial"/>
        <family val="2"/>
      </rPr>
      <t>Other financial income</t>
    </r>
  </si>
  <si>
    <r>
      <rPr>
        <sz val="10"/>
        <color theme="1"/>
        <rFont val="Arial"/>
        <family val="2"/>
      </rPr>
      <t>Other financial expenses</t>
    </r>
  </si>
  <si>
    <r>
      <rPr>
        <b/>
        <sz val="10"/>
        <color theme="0"/>
        <rFont val="Arial"/>
        <family val="2"/>
      </rPr>
      <t>Operating result (8 + 14 + 17 + 18 + 22 + 23 + 24 + 25)</t>
    </r>
  </si>
  <si>
    <r>
      <rPr>
        <sz val="10"/>
        <color theme="1"/>
        <rFont val="Arial"/>
        <family val="2"/>
      </rPr>
      <t>Interest expenses for interest-bearing liabilities</t>
    </r>
  </si>
  <si>
    <r>
      <rPr>
        <sz val="10"/>
        <color theme="1"/>
        <rFont val="Arial"/>
        <family val="2"/>
      </rPr>
      <t>Other income</t>
    </r>
  </si>
  <si>
    <r>
      <rPr>
        <sz val="10"/>
        <color theme="1"/>
        <rFont val="Arial"/>
        <family val="2"/>
      </rPr>
      <t>Other expenses</t>
    </r>
  </si>
  <si>
    <r>
      <rPr>
        <sz val="10"/>
        <color theme="1"/>
        <rFont val="Arial"/>
        <family val="2"/>
      </rPr>
      <t>Extraordinary income/expenses</t>
    </r>
  </si>
  <si>
    <r>
      <rPr>
        <b/>
        <sz val="10"/>
        <color theme="0"/>
        <rFont val="Arial"/>
        <family val="2"/>
      </rPr>
      <t>Profit / loss before taxes (26 + 27 + 28 + 29 + 30)</t>
    </r>
  </si>
  <si>
    <r>
      <rPr>
        <sz val="10"/>
        <color theme="1"/>
        <rFont val="Arial"/>
        <family val="2"/>
      </rPr>
      <t>Direct taxes</t>
    </r>
  </si>
  <si>
    <r>
      <rPr>
        <b/>
        <sz val="10"/>
        <color theme="0"/>
        <rFont val="Arial"/>
        <family val="2"/>
      </rPr>
      <t>Profit / loss (31 + 32)</t>
    </r>
  </si>
  <si>
    <r>
      <rPr>
        <sz val="10"/>
        <rFont val="Arial"/>
        <family val="2"/>
      </rPr>
      <t>Ref. date 
previous period</t>
    </r>
  </si>
  <si>
    <r>
      <rPr>
        <sz val="10"/>
        <rFont val="Arial"/>
        <family val="2"/>
      </rPr>
      <t>Adjustments
previous period</t>
    </r>
  </si>
  <si>
    <r>
      <rPr>
        <sz val="10"/>
        <rFont val="Arial"/>
        <family val="2"/>
      </rPr>
      <t>Ref. date 
reporting year</t>
    </r>
  </si>
  <si>
    <r>
      <rPr>
        <b/>
        <sz val="10"/>
        <rFont val="Arial"/>
        <family val="2"/>
      </rPr>
      <t>Market-consistent value of investments</t>
    </r>
  </si>
  <si>
    <r>
      <rPr>
        <sz val="10"/>
        <rFont val="Arial"/>
        <family val="2"/>
      </rPr>
      <t>Real estate</t>
    </r>
  </si>
  <si>
    <r>
      <rPr>
        <sz val="10"/>
        <rFont val="Arial"/>
        <family val="2"/>
      </rPr>
      <t>Fixed-income securities</t>
    </r>
  </si>
  <si>
    <r>
      <rPr>
        <sz val="10"/>
        <rFont val="Arial"/>
        <family val="2"/>
      </rPr>
      <t>Loans</t>
    </r>
  </si>
  <si>
    <r>
      <rPr>
        <sz val="10"/>
        <rFont val="Arial"/>
        <family val="2"/>
      </rPr>
      <t xml:space="preserve">Mortgages </t>
    </r>
  </si>
  <si>
    <r>
      <rPr>
        <sz val="10"/>
        <rFont val="Arial"/>
        <family val="2"/>
      </rPr>
      <t>Equities</t>
    </r>
  </si>
  <si>
    <r>
      <rPr>
        <sz val="10"/>
        <rFont val="Arial"/>
        <family val="2"/>
      </rPr>
      <t>Other investments</t>
    </r>
  </si>
  <si>
    <r>
      <rPr>
        <sz val="10"/>
        <rFont val="Arial"/>
        <family val="2"/>
      </rPr>
      <t>Collective investment schemes</t>
    </r>
  </si>
  <si>
    <r>
      <rPr>
        <sz val="10"/>
        <rFont val="Arial"/>
        <family val="2"/>
      </rPr>
      <t>Alternative investments</t>
    </r>
  </si>
  <si>
    <r>
      <rPr>
        <sz val="10"/>
        <rFont val="Arial"/>
        <family val="2"/>
      </rPr>
      <t>Other investments</t>
    </r>
  </si>
  <si>
    <r>
      <rPr>
        <sz val="10"/>
        <rFont val="Arial"/>
        <family val="2"/>
      </rPr>
      <t xml:space="preserve">Total investments </t>
    </r>
  </si>
  <si>
    <r>
      <rPr>
        <sz val="10"/>
        <rFont val="Arial"/>
        <family val="2"/>
      </rPr>
      <t>Financial investments from unit-linked life insurance</t>
    </r>
  </si>
  <si>
    <r>
      <rPr>
        <sz val="10"/>
        <rFont val="Arial"/>
        <family val="2"/>
      </rPr>
      <t>Receivables from derivative financial instruments</t>
    </r>
  </si>
  <si>
    <r>
      <rPr>
        <b/>
        <sz val="10"/>
        <rFont val="Arial"/>
        <family val="2"/>
      </rPr>
      <t>Market-consistent value of other assets</t>
    </r>
  </si>
  <si>
    <r>
      <rPr>
        <sz val="10"/>
        <rFont val="Arial"/>
        <family val="2"/>
      </rPr>
      <t>Cash and cash equivalents</t>
    </r>
  </si>
  <si>
    <r>
      <rPr>
        <sz val="10"/>
        <rFont val="Arial"/>
        <family val="2"/>
      </rPr>
      <t>Receivables from insurance business</t>
    </r>
  </si>
  <si>
    <r>
      <rPr>
        <sz val="10"/>
        <rFont val="Arial"/>
        <family val="2"/>
      </rPr>
      <t>Other receivables</t>
    </r>
  </si>
  <si>
    <r>
      <rPr>
        <sz val="10"/>
        <rFont val="Arial"/>
        <family val="2"/>
      </rPr>
      <t>Other assets</t>
    </r>
  </si>
  <si>
    <r>
      <rPr>
        <sz val="10"/>
        <rFont val="Arial"/>
        <family val="2"/>
      </rPr>
      <t>Total other assets</t>
    </r>
  </si>
  <si>
    <r>
      <rPr>
        <b/>
        <sz val="10"/>
        <color theme="0"/>
        <rFont val="Arial"/>
        <family val="2"/>
      </rPr>
      <t>Total market-consistent value of assets</t>
    </r>
  </si>
  <si>
    <r>
      <rPr>
        <sz val="10"/>
        <color theme="0"/>
        <rFont val="Arial"/>
        <family val="2"/>
      </rPr>
      <t>Total market-consistent value of assets</t>
    </r>
  </si>
  <si>
    <r>
      <rPr>
        <sz val="10"/>
        <rFont val="Arial"/>
        <family val="2"/>
      </rPr>
      <t>Best estimate of provisions for insurance liabilities</t>
    </r>
  </si>
  <si>
    <r>
      <rPr>
        <sz val="10"/>
        <rFont val="Arial"/>
        <family val="2"/>
      </rPr>
      <t>Direct insurance: non-life insurance business</t>
    </r>
  </si>
  <si>
    <r>
      <rPr>
        <sz val="10"/>
        <rFont val="Arial"/>
        <family val="2"/>
      </rPr>
      <t>Direct insurance: health insurance business</t>
    </r>
  </si>
  <si>
    <r>
      <rPr>
        <sz val="10"/>
        <rFont val="Arial"/>
        <family val="2"/>
      </rPr>
      <t>Direct insurance: other business</t>
    </r>
  </si>
  <si>
    <r>
      <rPr>
        <sz val="10"/>
        <rFont val="Arial"/>
        <family val="2"/>
      </rPr>
      <t>Reinsurers' share of best estimate of provisions for insurance liabilities</t>
    </r>
  </si>
  <si>
    <r>
      <rPr>
        <sz val="10"/>
        <rFont val="Arial"/>
        <family val="2"/>
      </rPr>
      <t>Direct insurance: unit-linked life insurance business</t>
    </r>
  </si>
  <si>
    <r>
      <rPr>
        <b/>
        <sz val="10"/>
        <rFont val="Arial"/>
        <family val="2"/>
      </rPr>
      <t>Market-consistent value of other liabilities</t>
    </r>
  </si>
  <si>
    <r>
      <rPr>
        <sz val="10"/>
        <rFont val="Arial"/>
        <family val="2"/>
      </rPr>
      <t>Non-technical provisions</t>
    </r>
  </si>
  <si>
    <r>
      <rPr>
        <sz val="10"/>
        <rFont val="Arial"/>
        <family val="2"/>
      </rPr>
      <t>Interest-bearing liabilities</t>
    </r>
  </si>
  <si>
    <r>
      <rPr>
        <sz val="10"/>
        <rFont val="Arial"/>
        <family val="2"/>
      </rPr>
      <t>Liabilities from derivative financial instruments</t>
    </r>
  </si>
  <si>
    <r>
      <rPr>
        <sz val="10"/>
        <rFont val="Arial"/>
        <family val="2"/>
      </rPr>
      <t>Deposits retained on ceded reinsurance</t>
    </r>
  </si>
  <si>
    <r>
      <rPr>
        <sz val="10"/>
        <rFont val="Arial"/>
        <family val="2"/>
      </rPr>
      <t>Liabilities from insurance business</t>
    </r>
  </si>
  <si>
    <r>
      <rPr>
        <sz val="10"/>
        <rFont val="Arial"/>
        <family val="2"/>
      </rPr>
      <t>Other liabilities</t>
    </r>
  </si>
  <si>
    <r>
      <rPr>
        <b/>
        <sz val="10"/>
        <color theme="0"/>
        <rFont val="Arial"/>
        <family val="2"/>
      </rPr>
      <t>Total BEL plus market-consistent value of other liabilities</t>
    </r>
  </si>
  <si>
    <r>
      <rPr>
        <sz val="10"/>
        <color theme="0"/>
        <rFont val="Arial"/>
        <family val="2"/>
      </rPr>
      <t>Total BEL plus market-consistent value of other liabilities</t>
    </r>
  </si>
  <si>
    <r>
      <rPr>
        <b/>
        <sz val="10"/>
        <rFont val="Arial"/>
        <family val="2"/>
      </rPr>
      <t>Market-consistent value of assets minus total from BEL plus market-consistent value of other liabilities</t>
    </r>
  </si>
  <si>
    <r>
      <rPr>
        <b/>
        <sz val="12"/>
        <rFont val="Arial"/>
        <family val="2"/>
      </rPr>
      <t>Financial situation report: quantitative template "Solvency Solo"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</si>
  <si>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</si>
  <si>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</si>
  <si>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</si>
  <si>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</si>
  <si>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b/>
        <sz val="10"/>
        <rFont val="Arial"/>
        <family val="2"/>
      </rPr>
      <t>Derivation of RBC</t>
    </r>
  </si>
  <si>
    <r>
      <rPr>
        <sz val="10"/>
        <rFont val="Arial"/>
        <family val="2"/>
      </rPr>
      <t>Market-consistent value of assets minus total from best estimate liabilities plus market-consistent value of other liabilities</t>
    </r>
  </si>
  <si>
    <r>
      <rPr>
        <sz val="10"/>
        <rFont val="Arial"/>
        <family val="2"/>
      </rPr>
      <t>Deductions</t>
    </r>
  </si>
  <si>
    <r>
      <rPr>
        <b/>
        <sz val="10"/>
        <color theme="0"/>
        <rFont val="Arial"/>
        <family val="2"/>
      </rPr>
      <t>Core capital</t>
    </r>
  </si>
  <si>
    <r>
      <rPr>
        <sz val="10"/>
        <rFont val="Arial"/>
        <family val="2"/>
      </rPr>
      <t>Supplementary capital</t>
    </r>
  </si>
  <si>
    <r>
      <rPr>
        <b/>
        <sz val="10"/>
        <color theme="0"/>
        <rFont val="Arial"/>
        <family val="2"/>
      </rPr>
      <t>RBC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</si>
  <si>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</si>
  <si>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</si>
  <si>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</si>
  <si>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sz val="10"/>
        <color theme="1"/>
        <rFont val="Arial"/>
        <family val="2"/>
      </rPr>
      <t>in CHF millions</t>
    </r>
  </si>
  <si>
    <r>
      <rPr>
        <b/>
        <sz val="10"/>
        <rFont val="Arial"/>
        <family val="2"/>
      </rPr>
      <t>Derivation of target capital</t>
    </r>
  </si>
  <si>
    <r>
      <rPr>
        <sz val="10"/>
        <rFont val="Arial"/>
        <family val="2"/>
      </rPr>
      <t xml:space="preserve">Underwriting risk </t>
    </r>
  </si>
  <si>
    <r>
      <rPr>
        <sz val="10"/>
        <rFont val="Arial"/>
        <family val="2"/>
      </rPr>
      <t>Market risk</t>
    </r>
  </si>
  <si>
    <r>
      <rPr>
        <sz val="10"/>
        <rFont val="Arial"/>
        <family val="2"/>
      </rPr>
      <t>Credit risk</t>
    </r>
  </si>
  <si>
    <r>
      <rPr>
        <sz val="10"/>
        <rFont val="Arial"/>
        <family val="2"/>
      </rPr>
      <t>Risk margin and other effects on target capital</t>
    </r>
  </si>
  <si>
    <r>
      <rPr>
        <b/>
        <sz val="10"/>
        <color theme="0"/>
        <rFont val="Arial"/>
        <family val="2"/>
      </rPr>
      <t>Target capital</t>
    </r>
  </si>
  <si>
    <r>
      <rPr>
        <sz val="10"/>
        <color theme="1"/>
        <rFont val="Arial"/>
        <family val="2"/>
      </rPr>
      <t>Adjustments previous period</t>
    </r>
  </si>
  <si>
    <r>
      <rPr>
        <sz val="10"/>
        <color theme="1"/>
        <rFont val="Arial"/>
        <family val="2"/>
      </rPr>
      <t>in %</t>
    </r>
  </si>
  <si>
    <r>
      <rPr>
        <sz val="10"/>
        <color theme="1"/>
        <rFont val="Arial"/>
        <family val="2"/>
      </rPr>
      <t>in %</t>
    </r>
  </si>
  <si>
    <r>
      <rPr>
        <sz val="10"/>
        <color theme="1"/>
        <rFont val="Arial"/>
        <family val="2"/>
      </rPr>
      <t>in %</t>
    </r>
  </si>
  <si>
    <r>
      <rPr>
        <b/>
        <sz val="10"/>
        <rFont val="Arial"/>
        <family val="2"/>
      </rPr>
      <t>SST ratio</t>
    </r>
  </si>
  <si>
    <t>Fire, natural hazards, 
property damage</t>
  </si>
  <si>
    <t>Ref. date previous 
period</t>
  </si>
  <si>
    <t>Ref. date reporting 
year</t>
  </si>
  <si>
    <t xml:space="preserve">Amounts stated in 
millions </t>
  </si>
  <si>
    <t>Financial situation report: quantitative template "Performance Solo L"</t>
  </si>
  <si>
    <t>Previous 
year</t>
  </si>
  <si>
    <t>Currency: CHF or currency for SST reporting</t>
  </si>
  <si>
    <t>Structured products</t>
  </si>
  <si>
    <t xml:space="preserve">Deposits made under assumed reinsurance contracts </t>
  </si>
  <si>
    <t>Direct insurance: life insurance business 
(excluding unit linked life insurance)</t>
  </si>
  <si>
    <t>Reinsurance: life insurance business
(excluding unit linked life insurance)</t>
  </si>
  <si>
    <t>Reinsurance: non-life insurance business</t>
  </si>
  <si>
    <t>Reinsurance: health insurance business</t>
  </si>
  <si>
    <t>Reinsurance: other business</t>
  </si>
  <si>
    <t>Reinsurance: unit-linked life insurance business</t>
  </si>
  <si>
    <t>Fixed assets</t>
  </si>
  <si>
    <t>Deferred acquisition costs</t>
  </si>
  <si>
    <t>Intangible assets</t>
  </si>
  <si>
    <t>Unpaid share capital</t>
  </si>
  <si>
    <t>Accrued assets</t>
  </si>
  <si>
    <t>Best estimate of provisions for unit-linked life insurance liabilities</t>
  </si>
  <si>
    <t>Accrued liabilities</t>
  </si>
  <si>
    <t>Subordinated debts</t>
  </si>
  <si>
    <t>Financial situation report: quantitative template 
"Market-consistent Balance Sheet Solo"</t>
  </si>
  <si>
    <t>Participations</t>
  </si>
  <si>
    <t>Expenses for insurance claims for own account (9 + 10 + 11 + 12 + 13)</t>
  </si>
  <si>
    <t>Financial situation report: quantitative template
 "Performance Solo Reinsurance"</t>
  </si>
  <si>
    <t>BEL: Best estimate of liabilities 
(including unit linked life insurance)</t>
  </si>
  <si>
    <t>Diversification effects (incl. diversification of Credit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</si>
</sst>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.0_-;\-* #,##0.0_-;_-* &quot;-&quot;??_-;_-@_-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03">
    <xf numFmtId="0" fontId="0" fillId="0" borderId="0" xfId="0"/>
    <xf numFmtId="0" fontId="0" fillId="0" borderId="0" xfId="0" applyBorder="1"/>
    <xf numFmtId="0" fontId="2" fillId="0" borderId="0" xfId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1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3" fontId="3" fillId="0" borderId="0" xfId="1" quotePrefix="1" applyNumberFormat="1" applyFont="1" applyFill="1" applyBorder="1" applyAlignment="1">
      <alignment horizontal="left" vertical="center" wrapText="1"/>
    </xf>
    <xf numFmtId="0" fontId="1" fillId="2" borderId="29" xfId="0" applyFont="1" applyFill="1" applyBorder="1"/>
    <xf numFmtId="0" fontId="0" fillId="0" borderId="19" xfId="0" applyFill="1" applyBorder="1"/>
    <xf numFmtId="165" fontId="2" fillId="0" borderId="20" xfId="1" quotePrefix="1" applyNumberFormat="1" applyFont="1" applyFill="1" applyBorder="1" applyAlignment="1">
      <alignment horizontal="center" vertical="center" wrapText="1"/>
    </xf>
    <xf numFmtId="165" fontId="2" fillId="0" borderId="20" xfId="1" quotePrefix="1" applyNumberFormat="1" applyFont="1" applyFill="1" applyBorder="1" applyAlignment="1">
      <alignment horizontal="left"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left"/>
    </xf>
    <xf numFmtId="165" fontId="2" fillId="5" borderId="0" xfId="1" quotePrefix="1" applyNumberFormat="1" applyFont="1" applyFill="1" applyBorder="1" applyAlignment="1">
      <alignment horizontal="center" vertical="center" wrapText="1"/>
    </xf>
    <xf numFmtId="165" fontId="2" fillId="5" borderId="0" xfId="1" quotePrefix="1" applyNumberFormat="1" applyFont="1" applyFill="1" applyBorder="1" applyAlignment="1">
      <alignment horizontal="left" vertical="center" wrapText="1"/>
    </xf>
    <xf numFmtId="165" fontId="2" fillId="5" borderId="0" xfId="1" applyNumberFormat="1" applyFont="1" applyFill="1" applyBorder="1" applyAlignment="1">
      <alignment horizontal="center" vertical="center" wrapText="1"/>
    </xf>
    <xf numFmtId="165" fontId="2" fillId="5" borderId="0" xfId="1" applyNumberFormat="1" applyFont="1" applyFill="1" applyBorder="1" applyAlignment="1">
      <alignment horizontal="left" vertical="center" wrapText="1"/>
    </xf>
    <xf numFmtId="3" fontId="2" fillId="5" borderId="0" xfId="1" quotePrefix="1" applyNumberFormat="1" applyFont="1" applyFill="1" applyBorder="1" applyAlignment="1">
      <alignment horizontal="center" vertical="center" wrapText="1"/>
    </xf>
    <xf numFmtId="3" fontId="2" fillId="5" borderId="0" xfId="1" quotePrefix="1" applyNumberFormat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vertical="center" wrapText="1"/>
    </xf>
    <xf numFmtId="0" fontId="3" fillId="5" borderId="0" xfId="1" applyFill="1" applyBorder="1" applyAlignment="1">
      <alignment horizontal="left" vertical="center" wrapText="1"/>
    </xf>
    <xf numFmtId="0" fontId="3" fillId="5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horizontal="left" vertical="center" wrapText="1"/>
    </xf>
    <xf numFmtId="0" fontId="0" fillId="5" borderId="0" xfId="0" applyFill="1"/>
    <xf numFmtId="0" fontId="0" fillId="0" borderId="18" xfId="0" applyFill="1" applyBorder="1"/>
    <xf numFmtId="9" fontId="0" fillId="0" borderId="7" xfId="0" applyNumberFormat="1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/>
    <xf numFmtId="0" fontId="6" fillId="5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36" xfId="0" applyBorder="1"/>
    <xf numFmtId="0" fontId="3" fillId="0" borderId="2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3" borderId="21" xfId="0" applyFill="1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5" fillId="5" borderId="0" xfId="0" applyFont="1" applyFill="1" applyBorder="1" applyAlignment="1"/>
    <xf numFmtId="0" fontId="0" fillId="5" borderId="21" xfId="0" applyFill="1" applyBorder="1"/>
    <xf numFmtId="0" fontId="0" fillId="0" borderId="45" xfId="0" applyBorder="1"/>
    <xf numFmtId="0" fontId="0" fillId="0" borderId="45" xfId="0" applyFill="1" applyBorder="1"/>
    <xf numFmtId="0" fontId="0" fillId="5" borderId="18" xfId="0" applyFill="1" applyBorder="1"/>
    <xf numFmtId="0" fontId="0" fillId="5" borderId="20" xfId="0" applyFill="1" applyBorder="1"/>
    <xf numFmtId="0" fontId="3" fillId="0" borderId="32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left"/>
    </xf>
    <xf numFmtId="0" fontId="1" fillId="2" borderId="24" xfId="0" applyFont="1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14" xfId="0" applyFill="1" applyBorder="1" applyAlignment="1">
      <alignment horizontal="left"/>
    </xf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5" borderId="0" xfId="0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23" xfId="0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0" xfId="0" applyFill="1" applyAlignment="1">
      <alignment vertical="top"/>
    </xf>
    <xf numFmtId="0" fontId="1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7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3" fillId="0" borderId="23" xfId="1" applyNumberFormat="1" applyFont="1" applyFill="1" applyBorder="1" applyAlignment="1">
      <alignment horizontal="left" vertical="center" wrapText="1"/>
    </xf>
    <xf numFmtId="3" fontId="3" fillId="0" borderId="32" xfId="1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8" xfId="0" applyFill="1" applyBorder="1" applyAlignment="1">
      <alignment horizontal="left" wrapText="1"/>
    </xf>
    <xf numFmtId="0" fontId="0" fillId="5" borderId="48" xfId="0" applyFill="1" applyBorder="1" applyAlignment="1">
      <alignment vertical="top"/>
    </xf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 applyAlignment="1">
      <alignment vertical="top"/>
    </xf>
    <xf numFmtId="0" fontId="0" fillId="5" borderId="52" xfId="0" applyFill="1" applyBorder="1"/>
    <xf numFmtId="0" fontId="0" fillId="5" borderId="51" xfId="0" applyFill="1" applyBorder="1" applyAlignment="1">
      <alignment horizontal="center" vertical="top"/>
    </xf>
    <xf numFmtId="0" fontId="0" fillId="5" borderId="53" xfId="0" applyFill="1" applyBorder="1" applyAlignment="1">
      <alignment vertical="top"/>
    </xf>
    <xf numFmtId="0" fontId="0" fillId="5" borderId="54" xfId="0" applyFill="1" applyBorder="1"/>
    <xf numFmtId="0" fontId="0" fillId="5" borderId="55" xfId="0" applyFill="1" applyBorder="1"/>
    <xf numFmtId="0" fontId="0" fillId="0" borderId="48" xfId="0" applyBorder="1"/>
    <xf numFmtId="0" fontId="0" fillId="0" borderId="49" xfId="0" applyBorder="1"/>
    <xf numFmtId="0" fontId="0" fillId="0" borderId="56" xfId="0" applyFill="1" applyBorder="1"/>
    <xf numFmtId="0" fontId="0" fillId="0" borderId="51" xfId="0" applyBorder="1"/>
    <xf numFmtId="0" fontId="0" fillId="0" borderId="57" xfId="0" applyBorder="1"/>
    <xf numFmtId="0" fontId="0" fillId="5" borderId="51" xfId="0" applyFill="1" applyBorder="1"/>
    <xf numFmtId="0" fontId="0" fillId="5" borderId="53" xfId="0" applyFill="1" applyBorder="1"/>
    <xf numFmtId="0" fontId="0" fillId="0" borderId="49" xfId="0" applyBorder="1" applyAlignment="1">
      <alignment horizontal="left"/>
    </xf>
    <xf numFmtId="0" fontId="0" fillId="0" borderId="56" xfId="0" applyBorder="1"/>
    <xf numFmtId="0" fontId="0" fillId="5" borderId="49" xfId="0" applyFill="1" applyBorder="1" applyAlignment="1">
      <alignment wrapText="1"/>
    </xf>
    <xf numFmtId="0" fontId="0" fillId="5" borderId="56" xfId="0" applyFill="1" applyBorder="1"/>
    <xf numFmtId="0" fontId="0" fillId="5" borderId="57" xfId="0" applyFill="1" applyBorder="1" applyAlignment="1">
      <alignment vertical="top"/>
    </xf>
    <xf numFmtId="0" fontId="0" fillId="5" borderId="54" xfId="0" applyFill="1" applyBorder="1" applyAlignment="1">
      <alignment wrapText="1"/>
    </xf>
    <xf numFmtId="0" fontId="0" fillId="5" borderId="58" xfId="0" applyFill="1" applyBorder="1"/>
    <xf numFmtId="0" fontId="0" fillId="3" borderId="27" xfId="0" applyFill="1" applyBorder="1" applyAlignment="1">
      <alignment horizontal="left" wrapText="1"/>
    </xf>
    <xf numFmtId="0" fontId="2" fillId="0" borderId="36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6" fontId="0" fillId="0" borderId="1" xfId="3" applyNumberFormat="1" applyFont="1" applyBorder="1"/>
    <xf numFmtId="11" fontId="5" fillId="5" borderId="0" xfId="0" applyNumberFormat="1" applyFont="1" applyFill="1" applyBorder="1" applyAlignment="1"/>
    <xf numFmtId="166" fontId="0" fillId="0" borderId="1" xfId="0" applyNumberFormat="1" applyBorder="1"/>
    <xf numFmtId="166" fontId="0" fillId="0" borderId="40" xfId="3" applyNumberFormat="1" applyFont="1" applyFill="1" applyBorder="1"/>
    <xf numFmtId="166" fontId="0" fillId="0" borderId="25" xfId="3" applyNumberFormat="1" applyFont="1" applyFill="1" applyBorder="1"/>
    <xf numFmtId="166" fontId="0" fillId="0" borderId="5" xfId="3" applyNumberFormat="1" applyFont="1" applyFill="1" applyBorder="1"/>
    <xf numFmtId="166" fontId="0" fillId="0" borderId="31" xfId="3" applyNumberFormat="1" applyFont="1" applyFill="1" applyBorder="1"/>
    <xf numFmtId="166" fontId="0" fillId="0" borderId="6" xfId="3" applyNumberFormat="1" applyFont="1" applyFill="1" applyBorder="1"/>
    <xf numFmtId="166" fontId="0" fillId="0" borderId="3" xfId="3" applyNumberFormat="1" applyFont="1" applyFill="1" applyBorder="1"/>
    <xf numFmtId="166" fontId="0" fillId="0" borderId="26" xfId="3" applyNumberFormat="1" applyFont="1" applyFill="1" applyBorder="1"/>
    <xf numFmtId="166" fontId="0" fillId="0" borderId="20" xfId="3" applyNumberFormat="1" applyFont="1" applyFill="1" applyBorder="1"/>
    <xf numFmtId="166" fontId="0" fillId="0" borderId="39" xfId="0" applyNumberFormat="1" applyFill="1" applyBorder="1"/>
    <xf numFmtId="166" fontId="0" fillId="0" borderId="11" xfId="3" applyNumberFormat="1" applyFont="1" applyFill="1" applyBorder="1"/>
    <xf numFmtId="166" fontId="0" fillId="0" borderId="1" xfId="3" applyNumberFormat="1" applyFont="1" applyFill="1" applyBorder="1"/>
    <xf numFmtId="166" fontId="0" fillId="0" borderId="8" xfId="3" applyNumberFormat="1" applyFont="1" applyFill="1" applyBorder="1"/>
    <xf numFmtId="166" fontId="0" fillId="0" borderId="13" xfId="3" applyNumberFormat="1" applyFont="1" applyFill="1" applyBorder="1"/>
    <xf numFmtId="166" fontId="0" fillId="0" borderId="38" xfId="3" applyNumberFormat="1" applyFont="1" applyFill="1" applyBorder="1"/>
    <xf numFmtId="166" fontId="0" fillId="0" borderId="49" xfId="3" applyNumberFormat="1" applyFont="1" applyBorder="1"/>
    <xf numFmtId="166" fontId="0" fillId="0" borderId="0" xfId="3" applyNumberFormat="1" applyFont="1" applyBorder="1"/>
    <xf numFmtId="166" fontId="3" fillId="0" borderId="35" xfId="3" applyNumberFormat="1" applyFont="1" applyFill="1" applyBorder="1" applyAlignment="1">
      <alignment horizontal="center" wrapText="1"/>
    </xf>
    <xf numFmtId="166" fontId="0" fillId="0" borderId="0" xfId="3" applyNumberFormat="1" applyFont="1" applyFill="1" applyBorder="1"/>
    <xf numFmtId="166" fontId="0" fillId="5" borderId="0" xfId="3" applyNumberFormat="1" applyFont="1" applyFill="1" applyBorder="1"/>
    <xf numFmtId="166" fontId="0" fillId="0" borderId="10" xfId="3" applyNumberFormat="1" applyFont="1" applyFill="1" applyBorder="1"/>
    <xf numFmtId="166" fontId="0" fillId="0" borderId="25" xfId="0" applyNumberFormat="1" applyFill="1" applyBorder="1"/>
    <xf numFmtId="166" fontId="0" fillId="0" borderId="9" xfId="0" applyNumberFormat="1" applyFill="1" applyBorder="1"/>
    <xf numFmtId="166" fontId="0" fillId="0" borderId="41" xfId="3" applyNumberFormat="1" applyFont="1" applyFill="1" applyBorder="1"/>
    <xf numFmtId="166" fontId="0" fillId="0" borderId="7" xfId="3" applyNumberFormat="1" applyFont="1" applyFill="1" applyBorder="1"/>
    <xf numFmtId="166" fontId="0" fillId="0" borderId="9" xfId="3" applyNumberFormat="1" applyFont="1" applyFill="1" applyBorder="1"/>
    <xf numFmtId="9" fontId="0" fillId="0" borderId="12" xfId="4" applyFont="1" applyBorder="1"/>
    <xf numFmtId="9" fontId="0" fillId="0" borderId="43" xfId="4" applyFont="1" applyBorder="1"/>
    <xf numFmtId="166" fontId="0" fillId="0" borderId="42" xfId="3" applyNumberFormat="1" applyFont="1" applyFill="1" applyBorder="1"/>
    <xf numFmtId="9" fontId="0" fillId="0" borderId="44" xfId="0" applyNumberFormat="1" applyBorder="1"/>
    <xf numFmtId="166" fontId="0" fillId="5" borderId="0" xfId="0" applyNumberFormat="1" applyFill="1" applyBorder="1"/>
    <xf numFmtId="164" fontId="0" fillId="5" borderId="0" xfId="0" applyNumberForma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2" xfId="0" applyBorder="1" applyAlignment="1"/>
    <xf numFmtId="0" fontId="0" fillId="0" borderId="25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horizontal="left" vertical="center" wrapText="1" indent="2"/>
    </xf>
    <xf numFmtId="0" fontId="3" fillId="0" borderId="25" xfId="1" applyNumberFormat="1" applyFont="1" applyFill="1" applyBorder="1" applyAlignment="1">
      <alignment horizontal="left" vertical="center" wrapText="1" indent="2"/>
    </xf>
    <xf numFmtId="3" fontId="3" fillId="0" borderId="23" xfId="1" applyNumberFormat="1" applyFont="1" applyFill="1" applyBorder="1" applyAlignment="1">
      <alignment horizontal="left" vertical="center" wrapText="1" indent="2"/>
    </xf>
    <xf numFmtId="3" fontId="3" fillId="0" borderId="25" xfId="1" applyNumberFormat="1" applyFont="1" applyFill="1" applyBorder="1" applyAlignment="1">
      <alignment horizontal="left" vertical="center" wrapText="1" indent="2"/>
    </xf>
    <xf numFmtId="3" fontId="3" fillId="0" borderId="23" xfId="1" applyNumberFormat="1" applyFont="1" applyFill="1" applyBorder="1" applyAlignment="1">
      <alignment horizontal="left" vertical="center" wrapText="1"/>
    </xf>
    <xf numFmtId="3" fontId="3" fillId="0" borderId="25" xfId="1" applyNumberFormat="1" applyFont="1" applyFill="1" applyBorder="1" applyAlignment="1">
      <alignment horizontal="left" vertical="center" wrapText="1"/>
    </xf>
    <xf numFmtId="3" fontId="7" fillId="2" borderId="24" xfId="1" applyNumberFormat="1" applyFont="1" applyFill="1" applyBorder="1" applyAlignment="1">
      <alignment horizontal="left" vertical="center" wrapText="1"/>
    </xf>
    <xf numFmtId="3" fontId="7" fillId="2" borderId="31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3" fontId="3" fillId="0" borderId="32" xfId="1" applyNumberFormat="1" applyFont="1" applyFill="1" applyBorder="1" applyAlignment="1">
      <alignment horizontal="left" vertical="center" wrapText="1"/>
    </xf>
    <xf numFmtId="3" fontId="3" fillId="0" borderId="40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2" fillId="5" borderId="0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3" fontId="2" fillId="0" borderId="37" xfId="1" applyNumberFormat="1" applyFont="1" applyFill="1" applyBorder="1" applyAlignment="1">
      <alignment horizontal="left" vertical="center" wrapText="1"/>
    </xf>
    <xf numFmtId="3" fontId="2" fillId="0" borderId="46" xfId="1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6" fillId="5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4" borderId="2" xfId="1" quotePrefix="1" applyNumberFormat="1" applyFont="1" applyFill="1" applyBorder="1" applyAlignment="1">
      <alignment horizontal="center" vertical="center" wrapText="1"/>
    </xf>
    <xf numFmtId="165" fontId="2" fillId="4" borderId="4" xfId="1" quotePrefix="1" applyNumberFormat="1" applyFont="1" applyFill="1" applyBorder="1" applyAlignment="1">
      <alignment horizontal="center" vertical="center" wrapText="1"/>
    </xf>
    <xf numFmtId="165" fontId="2" fillId="4" borderId="17" xfId="1" quotePrefix="1" applyNumberFormat="1" applyFont="1" applyFill="1" applyBorder="1" applyAlignment="1">
      <alignment horizontal="center" vertical="center" wrapText="1"/>
    </xf>
    <xf numFmtId="165" fontId="2" fillId="4" borderId="12" xfId="1" quotePrefix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6">
    <cellStyle name="Comma" xfId="3" builtinId="3"/>
    <cellStyle name="Hyperlink 2" xfId="2" xr:uid="{00000000-0005-0000-0000-000000000000}"/>
    <cellStyle name="Normal" xfId="0" builtinId="0"/>
    <cellStyle name="Normal 2" xfId="1" xr:uid="{00000000-0005-0000-0000-000002000000}"/>
    <cellStyle name="Normal 4" xfId="5" xr:uid="{6AED1A45-2090-48C4-961C-F20E3501D103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10418\Desktop\sst-template-2015_31Oct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"/>
      <sheetName val="list_of_sheets"/>
      <sheetName val="Glossary D_F_E"/>
      <sheetName val="Inputparam"/>
      <sheetName val="SST Checkliste"/>
      <sheetName val="Verwendetes Modell"/>
      <sheetName val="Fundamental_Data"/>
      <sheetName val="Marktnahe_Bilanz"/>
      <sheetName val="Risikotragendes_Kapital"/>
      <sheetName val="Anleitung_Statut-Marktnah"/>
      <sheetName val="BewDifferenzen_Statut-Marktnah"/>
      <sheetName val="Gliederung_RTK_Stat_Marktnah"/>
      <sheetName val="Sensitivitaeten Delta_Market"/>
      <sheetName val="Sensitivitaeten Gamma_Market"/>
      <sheetName val="Market_Risk (Delta Normal)"/>
      <sheetName val="Quadranten_Szenarien"/>
      <sheetName val="Stress_Szenarien"/>
      <sheetName val="Scenarios"/>
      <sheetName val="Credit_Risk"/>
      <sheetName val="Credit_Risk_Info"/>
      <sheetName val="L_Ins_P_Risk"/>
      <sheetName val="L_Ins_Z_Risk"/>
      <sheetName val="L_Ins_P_Z_Risk"/>
      <sheetName val="L_MW_RepliPf_obligatorisch"/>
      <sheetName val="L_MW_RepliPf_überobligatorisch"/>
      <sheetName val="L_BV_Renten"/>
      <sheetName val="L_RiskMargin"/>
      <sheetName val="L_TargetCapital"/>
      <sheetName val="NL_LoB"/>
      <sheetName val="NL_SST_Default_Runoff_Pattern "/>
      <sheetName val="NL_Used_Runoff_Pattern_CY"/>
      <sheetName val="NL_Used_Payment_Pattern_PY"/>
      <sheetName val="NL_CY&amp;PYPayment_Pattern"/>
      <sheetName val="NL_UVG_Renten"/>
      <sheetName val="NL_PY_Reserves"/>
      <sheetName val="NL_New_Claims"/>
      <sheetName val="NL_Insurance Risk"/>
      <sheetName val="NL_RiskMargin"/>
      <sheetName val="NL_ExpctdRes"/>
      <sheetName val="NL_Distributions"/>
      <sheetName val="NL_TargetCapital"/>
      <sheetName val="HE_Insurance_Risk"/>
      <sheetName val="HE_ExpctdRes"/>
      <sheetName val="Health_Scen_Aggregation"/>
      <sheetName val="HE_TargetCapital"/>
      <sheetName val="HE_Engagements_viagers"/>
      <sheetName val="HE_LZV_Sc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01.01.2015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43"/>
  <sheetViews>
    <sheetView view="pageBreakPreview" zoomScaleNormal="115" zoomScaleSheetLayoutView="100" workbookViewId="0">
      <selection activeCell="P2" sqref="P2"/>
    </sheetView>
  </sheetViews>
  <sheetFormatPr defaultColWidth="11.3828125" defaultRowHeight="12.45" x14ac:dyDescent="0.3"/>
  <cols>
    <col min="1" max="1" width="11.3828125" style="32"/>
    <col min="2" max="2" width="3" style="83" bestFit="1" customWidth="1"/>
    <col min="3" max="3" width="63" style="32" customWidth="1"/>
    <col min="4" max="16" width="11.3828125" style="32"/>
    <col min="17" max="19" width="11.3828125" style="32" customWidth="1"/>
    <col min="20" max="21" width="11.3828125" style="32"/>
    <col min="22" max="22" width="8" style="32" bestFit="1" customWidth="1"/>
    <col min="23" max="23" width="8.84375" style="32" bestFit="1" customWidth="1"/>
    <col min="24" max="35" width="11.3828125" style="32"/>
    <col min="36" max="36" width="2.84375" style="32" customWidth="1"/>
    <col min="37" max="16384" width="11.3828125" style="32"/>
  </cols>
  <sheetData>
    <row r="2" spans="2:36" x14ac:dyDescent="0.3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6"/>
    </row>
    <row r="3" spans="2:36" ht="37.5" customHeight="1" thickBot="1" x14ac:dyDescent="0.35">
      <c r="B3" s="97"/>
      <c r="C3" s="165" t="s">
        <v>0</v>
      </c>
      <c r="D3" s="165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98"/>
    </row>
    <row r="4" spans="2:36" x14ac:dyDescent="0.3">
      <c r="B4" s="97"/>
      <c r="C4" s="17"/>
      <c r="D4" s="69" t="s">
        <v>1</v>
      </c>
      <c r="E4" s="47"/>
      <c r="F4" s="67"/>
      <c r="G4" s="4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98"/>
    </row>
    <row r="5" spans="2:36" ht="12.9" thickBot="1" x14ac:dyDescent="0.35">
      <c r="B5" s="97"/>
      <c r="C5" s="17"/>
      <c r="D5" s="72" t="s">
        <v>2</v>
      </c>
      <c r="E5" s="73"/>
      <c r="F5" s="68"/>
      <c r="G5" s="4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98"/>
    </row>
    <row r="6" spans="2:36" x14ac:dyDescent="0.3">
      <c r="B6" s="9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98"/>
    </row>
    <row r="7" spans="2:36" x14ac:dyDescent="0.3">
      <c r="B7" s="97"/>
      <c r="C7" s="17"/>
      <c r="D7" s="155" t="s">
        <v>3</v>
      </c>
      <c r="E7" s="166"/>
      <c r="F7" s="167" t="s">
        <v>4</v>
      </c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 t="s">
        <v>5</v>
      </c>
      <c r="U7" s="169"/>
      <c r="V7" s="158" t="s">
        <v>6</v>
      </c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  <c r="AJ7" s="98"/>
    </row>
    <row r="8" spans="2:36" ht="22.5" customHeight="1" x14ac:dyDescent="0.3">
      <c r="B8" s="97"/>
      <c r="C8" s="17"/>
      <c r="D8" s="166"/>
      <c r="E8" s="166"/>
      <c r="F8" s="154" t="s">
        <v>7</v>
      </c>
      <c r="G8" s="155"/>
      <c r="H8" s="154" t="s">
        <v>8</v>
      </c>
      <c r="I8" s="155"/>
      <c r="J8" s="154" t="s">
        <v>9</v>
      </c>
      <c r="K8" s="155"/>
      <c r="L8" s="154" t="s">
        <v>10</v>
      </c>
      <c r="M8" s="155"/>
      <c r="N8" s="163" t="s">
        <v>236</v>
      </c>
      <c r="O8" s="164"/>
      <c r="P8" s="161" t="s">
        <v>11</v>
      </c>
      <c r="Q8" s="155"/>
      <c r="R8" s="154" t="s">
        <v>12</v>
      </c>
      <c r="S8" s="155"/>
      <c r="T8" s="154" t="s">
        <v>13</v>
      </c>
      <c r="U8" s="155"/>
      <c r="V8" s="156" t="s">
        <v>14</v>
      </c>
      <c r="W8" s="157"/>
      <c r="X8" s="154" t="s">
        <v>15</v>
      </c>
      <c r="Y8" s="155"/>
      <c r="Z8" s="154" t="s">
        <v>16</v>
      </c>
      <c r="AA8" s="155"/>
      <c r="AB8" s="161" t="s">
        <v>17</v>
      </c>
      <c r="AC8" s="155"/>
      <c r="AD8" s="154" t="s">
        <v>18</v>
      </c>
      <c r="AE8" s="155"/>
      <c r="AF8" s="156" t="s">
        <v>19</v>
      </c>
      <c r="AG8" s="157"/>
      <c r="AH8" s="154" t="s">
        <v>20</v>
      </c>
      <c r="AI8" s="162"/>
      <c r="AJ8" s="98"/>
    </row>
    <row r="9" spans="2:36" ht="24.9" x14ac:dyDescent="0.3">
      <c r="B9" s="97"/>
      <c r="C9" s="17"/>
      <c r="D9" s="76" t="s">
        <v>241</v>
      </c>
      <c r="E9" s="76" t="s">
        <v>21</v>
      </c>
      <c r="F9" s="76" t="s">
        <v>241</v>
      </c>
      <c r="G9" s="76" t="s">
        <v>22</v>
      </c>
      <c r="H9" s="76" t="s">
        <v>241</v>
      </c>
      <c r="I9" s="76" t="s">
        <v>23</v>
      </c>
      <c r="J9" s="76" t="s">
        <v>241</v>
      </c>
      <c r="K9" s="76" t="s">
        <v>24</v>
      </c>
      <c r="L9" s="76" t="s">
        <v>241</v>
      </c>
      <c r="M9" s="76" t="s">
        <v>25</v>
      </c>
      <c r="N9" s="76" t="s">
        <v>241</v>
      </c>
      <c r="O9" s="76" t="s">
        <v>26</v>
      </c>
      <c r="P9" s="76" t="s">
        <v>241</v>
      </c>
      <c r="Q9" s="76" t="s">
        <v>27</v>
      </c>
      <c r="R9" s="76" t="s">
        <v>241</v>
      </c>
      <c r="S9" s="76" t="s">
        <v>28</v>
      </c>
      <c r="T9" s="76" t="s">
        <v>241</v>
      </c>
      <c r="U9" s="76" t="s">
        <v>29</v>
      </c>
      <c r="V9" s="76" t="s">
        <v>241</v>
      </c>
      <c r="W9" s="76" t="s">
        <v>30</v>
      </c>
      <c r="X9" s="76" t="s">
        <v>241</v>
      </c>
      <c r="Y9" s="76" t="s">
        <v>31</v>
      </c>
      <c r="Z9" s="76" t="s">
        <v>241</v>
      </c>
      <c r="AA9" s="76" t="s">
        <v>32</v>
      </c>
      <c r="AB9" s="76" t="s">
        <v>241</v>
      </c>
      <c r="AC9" s="76" t="s">
        <v>33</v>
      </c>
      <c r="AD9" s="76" t="s">
        <v>241</v>
      </c>
      <c r="AE9" s="76" t="s">
        <v>34</v>
      </c>
      <c r="AF9" s="76" t="s">
        <v>241</v>
      </c>
      <c r="AG9" s="76" t="s">
        <v>35</v>
      </c>
      <c r="AH9" s="76" t="s">
        <v>241</v>
      </c>
      <c r="AI9" s="57" t="s">
        <v>36</v>
      </c>
      <c r="AJ9" s="98"/>
    </row>
    <row r="10" spans="2:36" x14ac:dyDescent="0.3">
      <c r="B10" s="99">
        <v>1</v>
      </c>
      <c r="C10" s="88" t="s">
        <v>37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98"/>
    </row>
    <row r="11" spans="2:36" x14ac:dyDescent="0.3">
      <c r="B11" s="99">
        <v>2</v>
      </c>
      <c r="C11" s="88" t="s">
        <v>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98"/>
    </row>
    <row r="12" spans="2:36" x14ac:dyDescent="0.3">
      <c r="B12" s="99">
        <v>3</v>
      </c>
      <c r="C12" s="88" t="s">
        <v>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8"/>
    </row>
    <row r="13" spans="2:36" x14ac:dyDescent="0.3">
      <c r="B13" s="99">
        <v>4</v>
      </c>
      <c r="C13" s="88" t="s">
        <v>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98"/>
    </row>
    <row r="14" spans="2:36" x14ac:dyDescent="0.3">
      <c r="B14" s="99">
        <v>5</v>
      </c>
      <c r="C14" s="88" t="s">
        <v>41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98"/>
    </row>
    <row r="15" spans="2:36" x14ac:dyDescent="0.3">
      <c r="B15" s="99">
        <v>6</v>
      </c>
      <c r="C15" s="88" t="s">
        <v>42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98"/>
    </row>
    <row r="16" spans="2:36" x14ac:dyDescent="0.3">
      <c r="B16" s="99">
        <v>7</v>
      </c>
      <c r="C16" s="88" t="s">
        <v>43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98"/>
    </row>
    <row r="17" spans="2:36" x14ac:dyDescent="0.3">
      <c r="B17" s="99">
        <v>8</v>
      </c>
      <c r="C17" s="84" t="s">
        <v>44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98"/>
    </row>
    <row r="18" spans="2:36" x14ac:dyDescent="0.3">
      <c r="B18" s="99">
        <v>9</v>
      </c>
      <c r="C18" s="88" t="s">
        <v>45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98"/>
    </row>
    <row r="19" spans="2:36" x14ac:dyDescent="0.3">
      <c r="B19" s="99">
        <v>10</v>
      </c>
      <c r="C19" s="88" t="s">
        <v>46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8"/>
    </row>
    <row r="20" spans="2:36" x14ac:dyDescent="0.3">
      <c r="B20" s="99">
        <v>11</v>
      </c>
      <c r="C20" s="88" t="s">
        <v>47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98"/>
    </row>
    <row r="21" spans="2:36" x14ac:dyDescent="0.3">
      <c r="B21" s="99">
        <v>12</v>
      </c>
      <c r="C21" s="88" t="s">
        <v>48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98"/>
    </row>
    <row r="22" spans="2:36" x14ac:dyDescent="0.3">
      <c r="B22" s="99">
        <v>13</v>
      </c>
      <c r="C22" s="85" t="s">
        <v>49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0"/>
      <c r="AE22" s="60"/>
      <c r="AF22" s="60"/>
      <c r="AG22" s="60"/>
      <c r="AH22" s="60"/>
      <c r="AI22" s="60"/>
      <c r="AJ22" s="98"/>
    </row>
    <row r="23" spans="2:36" x14ac:dyDescent="0.3">
      <c r="B23" s="99">
        <v>14</v>
      </c>
      <c r="C23" s="84" t="s">
        <v>50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98"/>
    </row>
    <row r="24" spans="2:36" x14ac:dyDescent="0.3">
      <c r="B24" s="99">
        <v>15</v>
      </c>
      <c r="C24" s="88" t="s">
        <v>51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98"/>
    </row>
    <row r="25" spans="2:36" x14ac:dyDescent="0.3">
      <c r="B25" s="99">
        <v>16</v>
      </c>
      <c r="C25" s="88" t="s">
        <v>52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98"/>
    </row>
    <row r="26" spans="2:36" x14ac:dyDescent="0.3">
      <c r="B26" s="99">
        <v>17</v>
      </c>
      <c r="C26" s="88" t="s">
        <v>53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98"/>
    </row>
    <row r="27" spans="2:36" x14ac:dyDescent="0.3">
      <c r="B27" s="99">
        <v>18</v>
      </c>
      <c r="C27" s="88" t="s">
        <v>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98"/>
    </row>
    <row r="28" spans="2:36" ht="24.9" x14ac:dyDescent="0.3">
      <c r="B28" s="99">
        <v>19</v>
      </c>
      <c r="C28" s="84" t="s">
        <v>55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98"/>
    </row>
    <row r="29" spans="2:36" x14ac:dyDescent="0.3">
      <c r="B29" s="99">
        <v>20</v>
      </c>
      <c r="C29" s="88" t="s">
        <v>56</v>
      </c>
      <c r="D29" s="3"/>
      <c r="E29" s="3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98"/>
    </row>
    <row r="30" spans="2:36" x14ac:dyDescent="0.3">
      <c r="B30" s="99">
        <v>21</v>
      </c>
      <c r="C30" s="88" t="s">
        <v>57</v>
      </c>
      <c r="D30" s="3"/>
      <c r="E30" s="3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98"/>
    </row>
    <row r="31" spans="2:36" x14ac:dyDescent="0.3">
      <c r="B31" s="99">
        <v>22</v>
      </c>
      <c r="C31" s="84" t="s">
        <v>58</v>
      </c>
      <c r="D31" s="3"/>
      <c r="E31" s="3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98"/>
    </row>
    <row r="32" spans="2:36" x14ac:dyDescent="0.3">
      <c r="B32" s="99">
        <v>23</v>
      </c>
      <c r="C32" s="88" t="s">
        <v>59</v>
      </c>
      <c r="D32" s="3"/>
      <c r="E32" s="3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98"/>
    </row>
    <row r="33" spans="2:36" x14ac:dyDescent="0.3">
      <c r="B33" s="99">
        <v>24</v>
      </c>
      <c r="C33" s="88" t="s">
        <v>60</v>
      </c>
      <c r="D33" s="3"/>
      <c r="E33" s="3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98"/>
    </row>
    <row r="34" spans="2:36" x14ac:dyDescent="0.3">
      <c r="B34" s="99">
        <v>25</v>
      </c>
      <c r="C34" s="88" t="s">
        <v>61</v>
      </c>
      <c r="D34" s="3"/>
      <c r="E34" s="3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98"/>
    </row>
    <row r="35" spans="2:36" x14ac:dyDescent="0.3">
      <c r="B35" s="99">
        <v>26</v>
      </c>
      <c r="C35" s="84" t="s">
        <v>62</v>
      </c>
      <c r="D35" s="3"/>
      <c r="E35" s="3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98"/>
    </row>
    <row r="36" spans="2:36" x14ac:dyDescent="0.3">
      <c r="B36" s="99">
        <v>27</v>
      </c>
      <c r="C36" s="88" t="s">
        <v>63</v>
      </c>
      <c r="D36" s="3"/>
      <c r="E36" s="3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98"/>
    </row>
    <row r="37" spans="2:36" x14ac:dyDescent="0.3">
      <c r="B37" s="99">
        <v>28</v>
      </c>
      <c r="C37" s="88" t="s">
        <v>64</v>
      </c>
      <c r="D37" s="3"/>
      <c r="E37" s="3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98"/>
    </row>
    <row r="38" spans="2:36" x14ac:dyDescent="0.3">
      <c r="B38" s="99">
        <v>29</v>
      </c>
      <c r="C38" s="88" t="s">
        <v>65</v>
      </c>
      <c r="D38" s="3"/>
      <c r="E38" s="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98"/>
    </row>
    <row r="39" spans="2:36" x14ac:dyDescent="0.3">
      <c r="B39" s="99">
        <v>30</v>
      </c>
      <c r="C39" s="88" t="s">
        <v>66</v>
      </c>
      <c r="D39" s="3"/>
      <c r="E39" s="3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98"/>
    </row>
    <row r="40" spans="2:36" x14ac:dyDescent="0.3">
      <c r="B40" s="99">
        <v>31</v>
      </c>
      <c r="C40" s="84" t="s">
        <v>67</v>
      </c>
      <c r="D40" s="3"/>
      <c r="E40" s="3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98"/>
    </row>
    <row r="41" spans="2:36" x14ac:dyDescent="0.3">
      <c r="B41" s="99">
        <v>32</v>
      </c>
      <c r="C41" s="88" t="s">
        <v>68</v>
      </c>
      <c r="D41" s="3"/>
      <c r="E41" s="3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98"/>
    </row>
    <row r="42" spans="2:36" x14ac:dyDescent="0.3">
      <c r="B42" s="99">
        <v>33</v>
      </c>
      <c r="C42" s="84" t="s">
        <v>69</v>
      </c>
      <c r="D42" s="3"/>
      <c r="E42" s="3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98"/>
    </row>
    <row r="43" spans="2:36" x14ac:dyDescent="0.3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</row>
  </sheetData>
  <mergeCells count="20">
    <mergeCell ref="N8:O8"/>
    <mergeCell ref="P8:Q8"/>
    <mergeCell ref="R8:S8"/>
    <mergeCell ref="T8:U8"/>
    <mergeCell ref="C3:D3"/>
    <mergeCell ref="D7:E8"/>
    <mergeCell ref="F7:S7"/>
    <mergeCell ref="T7:U7"/>
    <mergeCell ref="F8:G8"/>
    <mergeCell ref="H8:I8"/>
    <mergeCell ref="J8:K8"/>
    <mergeCell ref="L8:M8"/>
    <mergeCell ref="Z8:AA8"/>
    <mergeCell ref="V8:W8"/>
    <mergeCell ref="AF8:AG8"/>
    <mergeCell ref="V7:AI7"/>
    <mergeCell ref="AB8:AC8"/>
    <mergeCell ref="AD8:AE8"/>
    <mergeCell ref="AH8:AI8"/>
    <mergeCell ref="X8:Y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8" orientation="landscape" horizontalDpi="300" verticalDpi="300" r:id="rId1"/>
  <colBreaks count="2" manualBreakCount="2">
    <brk id="1" max="1048575" man="1"/>
    <brk id="19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J43"/>
  <sheetViews>
    <sheetView view="pageBreakPreview" zoomScale="85" zoomScaleNormal="115" zoomScaleSheetLayoutView="85" workbookViewId="0">
      <selection activeCell="F7" sqref="F7:O9"/>
    </sheetView>
  </sheetViews>
  <sheetFormatPr defaultColWidth="11.3828125" defaultRowHeight="12.45" x14ac:dyDescent="0.3"/>
  <cols>
    <col min="1" max="1" width="11.3828125" style="32"/>
    <col min="2" max="2" width="3" style="83" bestFit="1" customWidth="1"/>
    <col min="3" max="3" width="63.15234375" style="77" customWidth="1"/>
    <col min="4" max="4" width="12.15234375" style="32" customWidth="1"/>
    <col min="5" max="17" width="11.3828125" style="32"/>
    <col min="18" max="18" width="3.15234375" style="32" customWidth="1"/>
    <col min="19" max="16384" width="11.3828125" style="32"/>
  </cols>
  <sheetData>
    <row r="2" spans="2:36" x14ac:dyDescent="0.3">
      <c r="B2" s="94"/>
      <c r="C2" s="112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13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6"/>
    </row>
    <row r="3" spans="2:36" ht="37.5" customHeight="1" thickBot="1" x14ac:dyDescent="0.35">
      <c r="B3" s="97"/>
      <c r="C3" s="165" t="s">
        <v>240</v>
      </c>
      <c r="D3" s="165"/>
      <c r="E3" s="165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62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98"/>
    </row>
    <row r="4" spans="2:36" x14ac:dyDescent="0.3">
      <c r="B4" s="97"/>
      <c r="C4" s="79"/>
      <c r="D4" s="69" t="s">
        <v>70</v>
      </c>
      <c r="E4" s="70"/>
      <c r="F4" s="70"/>
      <c r="G4" s="71"/>
      <c r="H4" s="17"/>
      <c r="I4" s="17"/>
      <c r="J4" s="17"/>
      <c r="K4" s="17"/>
      <c r="L4" s="17"/>
      <c r="M4" s="17"/>
      <c r="N4" s="17"/>
      <c r="O4" s="17"/>
      <c r="P4" s="17"/>
      <c r="Q4" s="17"/>
      <c r="R4" s="62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98"/>
    </row>
    <row r="5" spans="2:36" ht="12.9" thickBot="1" x14ac:dyDescent="0.35">
      <c r="B5" s="97"/>
      <c r="C5" s="79"/>
      <c r="D5" s="72" t="s">
        <v>71</v>
      </c>
      <c r="E5" s="73"/>
      <c r="F5" s="73"/>
      <c r="G5" s="74"/>
      <c r="H5" s="17"/>
      <c r="I5" s="17"/>
      <c r="J5" s="17"/>
      <c r="K5" s="17"/>
      <c r="L5" s="17"/>
      <c r="M5" s="17"/>
      <c r="N5" s="17"/>
      <c r="O5" s="17"/>
      <c r="P5" s="17"/>
      <c r="Q5" s="17"/>
      <c r="R5" s="62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98"/>
    </row>
    <row r="6" spans="2:36" x14ac:dyDescent="0.3">
      <c r="B6" s="97"/>
      <c r="C6" s="79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2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98"/>
    </row>
    <row r="7" spans="2:36" x14ac:dyDescent="0.3">
      <c r="B7" s="97"/>
      <c r="C7" s="79"/>
      <c r="D7" s="155" t="s">
        <v>72</v>
      </c>
      <c r="E7" s="166"/>
      <c r="F7" s="169" t="s">
        <v>73</v>
      </c>
      <c r="G7" s="169"/>
      <c r="H7" s="169"/>
      <c r="I7" s="169"/>
      <c r="J7" s="169"/>
      <c r="K7" s="169"/>
      <c r="L7" s="169"/>
      <c r="M7" s="169"/>
      <c r="N7" s="162"/>
      <c r="O7" s="162"/>
      <c r="P7" s="169" t="s">
        <v>74</v>
      </c>
      <c r="Q7" s="169"/>
      <c r="R7" s="62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98"/>
    </row>
    <row r="8" spans="2:36" ht="27" customHeight="1" x14ac:dyDescent="0.3">
      <c r="B8" s="97"/>
      <c r="C8" s="79"/>
      <c r="D8" s="166"/>
      <c r="E8" s="166"/>
      <c r="F8" s="154" t="s">
        <v>75</v>
      </c>
      <c r="G8" s="154"/>
      <c r="H8" s="154" t="s">
        <v>76</v>
      </c>
      <c r="I8" s="154"/>
      <c r="J8" s="170" t="s">
        <v>77</v>
      </c>
      <c r="K8" s="171"/>
      <c r="L8" s="161" t="s">
        <v>78</v>
      </c>
      <c r="M8" s="161"/>
      <c r="N8" s="154" t="s">
        <v>79</v>
      </c>
      <c r="O8" s="154"/>
      <c r="P8" s="155" t="s">
        <v>80</v>
      </c>
      <c r="Q8" s="155"/>
      <c r="R8" s="6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98"/>
    </row>
    <row r="9" spans="2:36" ht="24.9" x14ac:dyDescent="0.3">
      <c r="B9" s="97"/>
      <c r="C9" s="79"/>
      <c r="D9" s="87" t="s">
        <v>241</v>
      </c>
      <c r="E9" s="43" t="s">
        <v>81</v>
      </c>
      <c r="F9" s="43" t="s">
        <v>241</v>
      </c>
      <c r="G9" s="43" t="s">
        <v>82</v>
      </c>
      <c r="H9" s="43" t="s">
        <v>241</v>
      </c>
      <c r="I9" s="43" t="s">
        <v>83</v>
      </c>
      <c r="J9" s="43" t="s">
        <v>241</v>
      </c>
      <c r="K9" s="43" t="s">
        <v>84</v>
      </c>
      <c r="L9" s="43" t="s">
        <v>241</v>
      </c>
      <c r="M9" s="43" t="s">
        <v>85</v>
      </c>
      <c r="N9" s="43" t="s">
        <v>241</v>
      </c>
      <c r="O9" s="43" t="s">
        <v>86</v>
      </c>
      <c r="P9" s="43" t="s">
        <v>241</v>
      </c>
      <c r="Q9" s="43" t="s">
        <v>87</v>
      </c>
      <c r="R9" s="6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98"/>
    </row>
    <row r="10" spans="2:36" x14ac:dyDescent="0.3">
      <c r="B10" s="99">
        <v>1</v>
      </c>
      <c r="C10" s="80" t="s">
        <v>88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98"/>
    </row>
    <row r="11" spans="2:36" x14ac:dyDescent="0.3">
      <c r="B11" s="99">
        <v>2</v>
      </c>
      <c r="C11" s="80" t="s">
        <v>89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6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98"/>
    </row>
    <row r="12" spans="2:36" x14ac:dyDescent="0.3">
      <c r="B12" s="99">
        <v>3</v>
      </c>
      <c r="C12" s="80" t="s">
        <v>90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98"/>
    </row>
    <row r="13" spans="2:36" x14ac:dyDescent="0.3">
      <c r="B13" s="99">
        <v>4</v>
      </c>
      <c r="C13" s="80" t="s">
        <v>91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6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8"/>
    </row>
    <row r="14" spans="2:36" x14ac:dyDescent="0.3">
      <c r="B14" s="99">
        <v>5</v>
      </c>
      <c r="C14" s="80" t="s">
        <v>92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6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8"/>
    </row>
    <row r="15" spans="2:36" x14ac:dyDescent="0.3">
      <c r="B15" s="99">
        <v>6</v>
      </c>
      <c r="C15" s="80" t="s">
        <v>93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6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98"/>
    </row>
    <row r="16" spans="2:36" x14ac:dyDescent="0.3">
      <c r="B16" s="99">
        <v>7</v>
      </c>
      <c r="C16" s="80" t="s">
        <v>94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98"/>
    </row>
    <row r="17" spans="2:36" x14ac:dyDescent="0.3">
      <c r="B17" s="99">
        <v>8</v>
      </c>
      <c r="C17" s="81" t="s">
        <v>95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98"/>
    </row>
    <row r="18" spans="2:36" x14ac:dyDescent="0.3">
      <c r="B18" s="99">
        <v>9</v>
      </c>
      <c r="C18" s="80" t="s">
        <v>96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98"/>
    </row>
    <row r="19" spans="2:36" x14ac:dyDescent="0.3">
      <c r="B19" s="99">
        <v>10</v>
      </c>
      <c r="C19" s="80" t="s">
        <v>97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98"/>
    </row>
    <row r="20" spans="2:36" x14ac:dyDescent="0.3">
      <c r="B20" s="99">
        <v>11</v>
      </c>
      <c r="C20" s="80" t="s">
        <v>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98"/>
    </row>
    <row r="21" spans="2:36" x14ac:dyDescent="0.3">
      <c r="B21" s="99">
        <v>12</v>
      </c>
      <c r="C21" s="80" t="s">
        <v>99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98"/>
    </row>
    <row r="22" spans="2:36" x14ac:dyDescent="0.3">
      <c r="B22" s="99">
        <v>13</v>
      </c>
      <c r="C22" s="80" t="s">
        <v>100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6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98"/>
    </row>
    <row r="23" spans="2:36" ht="27.75" customHeight="1" x14ac:dyDescent="0.3">
      <c r="B23" s="99">
        <v>14</v>
      </c>
      <c r="C23" s="81" t="s">
        <v>261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6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98"/>
    </row>
    <row r="24" spans="2:36" x14ac:dyDescent="0.3">
      <c r="B24" s="99">
        <v>15</v>
      </c>
      <c r="C24" s="80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6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98"/>
    </row>
    <row r="25" spans="2:36" x14ac:dyDescent="0.3">
      <c r="B25" s="99">
        <v>16</v>
      </c>
      <c r="C25" s="80" t="s">
        <v>102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98"/>
    </row>
    <row r="26" spans="2:36" x14ac:dyDescent="0.3">
      <c r="B26" s="99">
        <v>17</v>
      </c>
      <c r="C26" s="80" t="s">
        <v>103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98"/>
    </row>
    <row r="27" spans="2:36" x14ac:dyDescent="0.3">
      <c r="B27" s="99">
        <v>18</v>
      </c>
      <c r="C27" s="80" t="s">
        <v>104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98"/>
    </row>
    <row r="28" spans="2:36" ht="24.9" x14ac:dyDescent="0.3">
      <c r="B28" s="99">
        <v>19</v>
      </c>
      <c r="C28" s="81" t="s">
        <v>105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8"/>
    </row>
    <row r="29" spans="2:36" x14ac:dyDescent="0.3">
      <c r="B29" s="99">
        <v>20</v>
      </c>
      <c r="C29" s="80" t="s">
        <v>106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98"/>
    </row>
    <row r="30" spans="2:36" x14ac:dyDescent="0.3">
      <c r="B30" s="99">
        <v>21</v>
      </c>
      <c r="C30" s="80" t="s">
        <v>107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98"/>
    </row>
    <row r="31" spans="2:36" x14ac:dyDescent="0.3">
      <c r="B31" s="99">
        <v>22</v>
      </c>
      <c r="C31" s="81" t="s">
        <v>108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6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98"/>
    </row>
    <row r="32" spans="2:36" x14ac:dyDescent="0.3">
      <c r="B32" s="99">
        <v>23</v>
      </c>
      <c r="C32" s="80" t="s">
        <v>109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6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98"/>
    </row>
    <row r="33" spans="2:36" x14ac:dyDescent="0.3">
      <c r="B33" s="99">
        <v>24</v>
      </c>
      <c r="C33" s="80" t="s">
        <v>110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98"/>
    </row>
    <row r="34" spans="2:36" x14ac:dyDescent="0.3">
      <c r="B34" s="99">
        <v>25</v>
      </c>
      <c r="C34" s="80" t="s">
        <v>111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98"/>
    </row>
    <row r="35" spans="2:36" x14ac:dyDescent="0.3">
      <c r="B35" s="99">
        <v>26</v>
      </c>
      <c r="C35" s="81" t="s">
        <v>112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6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98"/>
    </row>
    <row r="36" spans="2:36" x14ac:dyDescent="0.3">
      <c r="B36" s="99">
        <v>27</v>
      </c>
      <c r="C36" s="80" t="s">
        <v>113</v>
      </c>
      <c r="D36" s="3"/>
      <c r="E36" s="3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98"/>
    </row>
    <row r="37" spans="2:36" x14ac:dyDescent="0.3">
      <c r="B37" s="99">
        <v>28</v>
      </c>
      <c r="C37" s="80" t="s">
        <v>114</v>
      </c>
      <c r="D37" s="3"/>
      <c r="E37" s="3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98"/>
    </row>
    <row r="38" spans="2:36" x14ac:dyDescent="0.3">
      <c r="B38" s="99">
        <v>29</v>
      </c>
      <c r="C38" s="80" t="s">
        <v>115</v>
      </c>
      <c r="D38" s="3"/>
      <c r="E38" s="3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98"/>
    </row>
    <row r="39" spans="2:36" x14ac:dyDescent="0.3">
      <c r="B39" s="99">
        <v>30</v>
      </c>
      <c r="C39" s="80" t="s">
        <v>116</v>
      </c>
      <c r="D39" s="3"/>
      <c r="E39" s="3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98"/>
    </row>
    <row r="40" spans="2:36" x14ac:dyDescent="0.3">
      <c r="B40" s="99">
        <v>31</v>
      </c>
      <c r="C40" s="81" t="s">
        <v>117</v>
      </c>
      <c r="D40" s="3"/>
      <c r="E40" s="3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98"/>
    </row>
    <row r="41" spans="2:36" x14ac:dyDescent="0.3">
      <c r="B41" s="99">
        <v>32</v>
      </c>
      <c r="C41" s="80" t="s">
        <v>118</v>
      </c>
      <c r="D41" s="3"/>
      <c r="E41" s="3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2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98"/>
    </row>
    <row r="42" spans="2:36" x14ac:dyDescent="0.3">
      <c r="B42" s="99">
        <v>33</v>
      </c>
      <c r="C42" s="81" t="s">
        <v>119</v>
      </c>
      <c r="D42" s="3"/>
      <c r="E42" s="3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2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98"/>
    </row>
    <row r="43" spans="2:36" x14ac:dyDescent="0.3">
      <c r="B43" s="100"/>
      <c r="C43" s="115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16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</row>
  </sheetData>
  <mergeCells count="10">
    <mergeCell ref="C3:E3"/>
    <mergeCell ref="D7:E8"/>
    <mergeCell ref="F7:O7"/>
    <mergeCell ref="P7:Q7"/>
    <mergeCell ref="F8:G8"/>
    <mergeCell ref="H8:I8"/>
    <mergeCell ref="J8:K8"/>
    <mergeCell ref="L8:M8"/>
    <mergeCell ref="N8:O8"/>
    <mergeCell ref="P8:Q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8" orientation="landscape" horizontalDpi="300" verticalDpi="300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J43"/>
  <sheetViews>
    <sheetView view="pageBreakPreview" zoomScale="85" zoomScaleNormal="100" zoomScaleSheetLayoutView="85" workbookViewId="0">
      <selection activeCell="U1" sqref="U1:X1048576"/>
    </sheetView>
  </sheetViews>
  <sheetFormatPr defaultColWidth="11.3828125" defaultRowHeight="12.45" x14ac:dyDescent="0.3"/>
  <cols>
    <col min="1" max="1" width="4.53515625" style="32" customWidth="1"/>
    <col min="2" max="2" width="3" style="83" bestFit="1" customWidth="1"/>
    <col min="3" max="3" width="65.3046875" style="77" customWidth="1"/>
    <col min="4" max="4" width="11.3828125" style="32" customWidth="1"/>
    <col min="5" max="5" width="14" style="32" bestFit="1" customWidth="1"/>
    <col min="6" max="7" width="11.3828125" style="32" customWidth="1"/>
    <col min="8" max="10" width="11.3828125" style="32"/>
    <col min="11" max="11" width="14.15234375" style="32" bestFit="1" customWidth="1"/>
    <col min="12" max="14" width="11.3828125" style="32"/>
    <col min="15" max="15" width="15.15234375" style="32" bestFit="1" customWidth="1"/>
    <col min="16" max="16" width="11.3828125" style="32"/>
    <col min="17" max="17" width="13.61328125" style="32" customWidth="1"/>
    <col min="18" max="18" width="11.3828125" style="32"/>
    <col min="19" max="19" width="13.3828125" style="32" customWidth="1"/>
    <col min="20" max="20" width="3" style="32" customWidth="1"/>
    <col min="21" max="16384" width="11.3828125" style="32"/>
  </cols>
  <sheetData>
    <row r="2" spans="2:36" x14ac:dyDescent="0.3">
      <c r="B2" s="94"/>
      <c r="C2" s="112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113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6"/>
    </row>
    <row r="3" spans="2:36" ht="37.5" customHeight="1" thickBot="1" x14ac:dyDescent="0.45">
      <c r="B3" s="97"/>
      <c r="C3" s="165" t="s">
        <v>262</v>
      </c>
      <c r="D3" s="165"/>
      <c r="E3" s="121"/>
      <c r="F3" s="58"/>
      <c r="G3" s="5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62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98"/>
    </row>
    <row r="4" spans="2:36" ht="15.45" x14ac:dyDescent="0.4">
      <c r="B4" s="97"/>
      <c r="C4" s="78"/>
      <c r="D4" s="69" t="s">
        <v>120</v>
      </c>
      <c r="E4" s="47"/>
      <c r="F4" s="67"/>
      <c r="G4" s="4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62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98"/>
    </row>
    <row r="5" spans="2:36" ht="15.9" thickBot="1" x14ac:dyDescent="0.45">
      <c r="B5" s="97"/>
      <c r="C5" s="78"/>
      <c r="D5" s="72" t="s">
        <v>121</v>
      </c>
      <c r="E5" s="73"/>
      <c r="F5" s="68"/>
      <c r="G5" s="4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6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98"/>
    </row>
    <row r="6" spans="2:36" ht="15.45" x14ac:dyDescent="0.4">
      <c r="B6" s="97"/>
      <c r="C6" s="78"/>
      <c r="D6" s="75"/>
      <c r="E6" s="7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62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98"/>
    </row>
    <row r="7" spans="2:36" ht="29.25" customHeight="1" x14ac:dyDescent="0.3">
      <c r="B7" s="97"/>
      <c r="C7" s="79"/>
      <c r="D7" s="154" t="s">
        <v>122</v>
      </c>
      <c r="E7" s="155"/>
      <c r="F7" s="156" t="s">
        <v>123</v>
      </c>
      <c r="G7" s="157"/>
      <c r="H7" s="154" t="s">
        <v>124</v>
      </c>
      <c r="I7" s="155"/>
      <c r="J7" s="154" t="s">
        <v>125</v>
      </c>
      <c r="K7" s="155"/>
      <c r="L7" s="161" t="s">
        <v>126</v>
      </c>
      <c r="M7" s="155"/>
      <c r="N7" s="154" t="s">
        <v>127</v>
      </c>
      <c r="O7" s="155"/>
      <c r="P7" s="156" t="s">
        <v>128</v>
      </c>
      <c r="Q7" s="157"/>
      <c r="R7" s="154" t="s">
        <v>129</v>
      </c>
      <c r="S7" s="162"/>
      <c r="T7" s="62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98"/>
    </row>
    <row r="8" spans="2:36" ht="24.9" x14ac:dyDescent="0.3">
      <c r="B8" s="97"/>
      <c r="C8" s="79"/>
      <c r="D8" s="76" t="s">
        <v>241</v>
      </c>
      <c r="E8" s="57" t="s">
        <v>130</v>
      </c>
      <c r="F8" s="76" t="s">
        <v>241</v>
      </c>
      <c r="G8" s="57" t="s">
        <v>131</v>
      </c>
      <c r="H8" s="76" t="s">
        <v>241</v>
      </c>
      <c r="I8" s="57" t="s">
        <v>132</v>
      </c>
      <c r="J8" s="76" t="s">
        <v>241</v>
      </c>
      <c r="K8" s="57" t="s">
        <v>133</v>
      </c>
      <c r="L8" s="76" t="s">
        <v>241</v>
      </c>
      <c r="M8" s="57" t="s">
        <v>134</v>
      </c>
      <c r="N8" s="76" t="s">
        <v>241</v>
      </c>
      <c r="O8" s="57" t="s">
        <v>135</v>
      </c>
      <c r="P8" s="76" t="s">
        <v>241</v>
      </c>
      <c r="Q8" s="57" t="s">
        <v>136</v>
      </c>
      <c r="R8" s="76" t="s">
        <v>241</v>
      </c>
      <c r="S8" s="57" t="s">
        <v>137</v>
      </c>
      <c r="T8" s="62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98"/>
    </row>
    <row r="9" spans="2:36" x14ac:dyDescent="0.3">
      <c r="B9" s="99">
        <v>1</v>
      </c>
      <c r="C9" s="88" t="s">
        <v>138</v>
      </c>
      <c r="D9" s="120">
        <v>141.99774214999997</v>
      </c>
      <c r="E9" s="120">
        <v>243.88354217</v>
      </c>
      <c r="F9" s="120">
        <v>1.4479442399999998</v>
      </c>
      <c r="G9" s="120">
        <v>1.31310357</v>
      </c>
      <c r="H9" s="120"/>
      <c r="I9" s="120"/>
      <c r="J9" s="120">
        <v>30.496390220000091</v>
      </c>
      <c r="K9" s="120">
        <v>41.811230569999978</v>
      </c>
      <c r="L9" s="120">
        <v>0.78687027000000032</v>
      </c>
      <c r="M9" s="120">
        <v>0.61947350999999984</v>
      </c>
      <c r="N9" s="120">
        <v>97.713956320000079</v>
      </c>
      <c r="O9" s="120">
        <v>134.1124983599999</v>
      </c>
      <c r="P9" s="120">
        <v>6.8111541800000044</v>
      </c>
      <c r="Q9" s="120">
        <v>9.5514838599999941</v>
      </c>
      <c r="R9" s="120">
        <v>4.7389144600000002</v>
      </c>
      <c r="S9" s="120">
        <v>56.475800519999964</v>
      </c>
      <c r="T9" s="62"/>
      <c r="U9" s="152"/>
      <c r="V9" s="153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98"/>
    </row>
    <row r="10" spans="2:36" x14ac:dyDescent="0.3">
      <c r="B10" s="99">
        <v>2</v>
      </c>
      <c r="C10" s="88" t="s">
        <v>139</v>
      </c>
      <c r="D10" s="120">
        <v>-7.6358018499999991</v>
      </c>
      <c r="E10" s="120">
        <v>-30.098146619999998</v>
      </c>
      <c r="F10" s="120">
        <v>0</v>
      </c>
      <c r="G10" s="120">
        <v>0</v>
      </c>
      <c r="H10" s="120"/>
      <c r="I10" s="120"/>
      <c r="J10" s="120">
        <v>0</v>
      </c>
      <c r="K10" s="120">
        <v>-0.83892934999999924</v>
      </c>
      <c r="L10" s="120">
        <v>0</v>
      </c>
      <c r="M10" s="120">
        <v>-0.12060144</v>
      </c>
      <c r="N10" s="120">
        <v>-7.6358018500000009</v>
      </c>
      <c r="O10" s="120">
        <v>-27.678752270000025</v>
      </c>
      <c r="P10" s="120">
        <v>0</v>
      </c>
      <c r="Q10" s="120">
        <v>0</v>
      </c>
      <c r="R10" s="120">
        <v>0</v>
      </c>
      <c r="S10" s="120">
        <v>-1.4598635600000001</v>
      </c>
      <c r="T10" s="62"/>
      <c r="U10" s="152"/>
      <c r="V10" s="153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98"/>
    </row>
    <row r="11" spans="2:36" x14ac:dyDescent="0.3">
      <c r="B11" s="99">
        <v>3</v>
      </c>
      <c r="C11" s="88" t="s">
        <v>140</v>
      </c>
      <c r="D11" s="120">
        <f>D9+D10</f>
        <v>134.36194029999996</v>
      </c>
      <c r="E11" s="120">
        <f>E9+E10</f>
        <v>213.78539555</v>
      </c>
      <c r="F11" s="120">
        <v>1.4479442399999998</v>
      </c>
      <c r="G11" s="120">
        <f t="shared" ref="G11" si="0">G9+G10</f>
        <v>1.31310357</v>
      </c>
      <c r="H11" s="120"/>
      <c r="I11" s="120"/>
      <c r="J11" s="120">
        <v>30.496390220000091</v>
      </c>
      <c r="K11" s="120">
        <f t="shared" ref="K11" si="1">K9+K10</f>
        <v>40.972301219999977</v>
      </c>
      <c r="L11" s="120">
        <v>0.78687027000000032</v>
      </c>
      <c r="M11" s="120">
        <f t="shared" ref="M11" si="2">M9+M10</f>
        <v>0.49887206999999983</v>
      </c>
      <c r="N11" s="120">
        <v>90.078154470000072</v>
      </c>
      <c r="O11" s="120">
        <f t="shared" ref="O11" si="3">O9+O10</f>
        <v>106.43374608999989</v>
      </c>
      <c r="P11" s="120">
        <v>6.8111541800000044</v>
      </c>
      <c r="Q11" s="120">
        <f t="shared" ref="Q11" si="4">Q9+Q10</f>
        <v>9.5514838599999941</v>
      </c>
      <c r="R11" s="120">
        <v>4.7389144600000002</v>
      </c>
      <c r="S11" s="120">
        <f t="shared" ref="S11" si="5">S9+S10</f>
        <v>55.015936959999962</v>
      </c>
      <c r="T11" s="62"/>
      <c r="U11" s="152"/>
      <c r="V11" s="153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98"/>
    </row>
    <row r="12" spans="2:36" x14ac:dyDescent="0.3">
      <c r="B12" s="99">
        <v>4</v>
      </c>
      <c r="C12" s="88" t="s">
        <v>141</v>
      </c>
      <c r="D12" s="120">
        <v>-23.93643647</v>
      </c>
      <c r="E12" s="120">
        <v>-39.830292990000004</v>
      </c>
      <c r="F12" s="120">
        <v>-0.22693187999999992</v>
      </c>
      <c r="G12" s="120">
        <v>0.13942118000000003</v>
      </c>
      <c r="H12" s="120"/>
      <c r="I12" s="120"/>
      <c r="J12" s="120">
        <v>-5.45790753</v>
      </c>
      <c r="K12" s="120">
        <v>-6.3684022000000393</v>
      </c>
      <c r="L12" s="120">
        <v>-0.14795436999999995</v>
      </c>
      <c r="M12" s="120">
        <v>0.14369431999999982</v>
      </c>
      <c r="N12" s="120">
        <v>-14.994870190000016</v>
      </c>
      <c r="O12" s="120">
        <v>-26.082701270000019</v>
      </c>
      <c r="P12" s="120">
        <v>-2.8070924399999999</v>
      </c>
      <c r="Q12" s="120">
        <v>-3.2962972400000039</v>
      </c>
      <c r="R12" s="120">
        <v>-0.30168005999999992</v>
      </c>
      <c r="S12" s="120">
        <v>-4.3660077799999959</v>
      </c>
      <c r="T12" s="62"/>
      <c r="U12" s="152"/>
      <c r="V12" s="153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98"/>
    </row>
    <row r="13" spans="2:36" x14ac:dyDescent="0.3">
      <c r="B13" s="99">
        <v>5</v>
      </c>
      <c r="C13" s="88" t="s">
        <v>142</v>
      </c>
      <c r="D13" s="120">
        <v>3.0095650000000002E-2</v>
      </c>
      <c r="E13" s="120">
        <v>1.33829237</v>
      </c>
      <c r="F13" s="120">
        <v>0</v>
      </c>
      <c r="G13" s="120">
        <v>0</v>
      </c>
      <c r="H13" s="120"/>
      <c r="I13" s="120"/>
      <c r="J13" s="120">
        <v>0</v>
      </c>
      <c r="K13" s="120">
        <v>1.7556739999999949E-2</v>
      </c>
      <c r="L13" s="120">
        <v>0</v>
      </c>
      <c r="M13" s="120">
        <v>2.9661300000000048E-3</v>
      </c>
      <c r="N13" s="120">
        <v>3.0095649999999471E-2</v>
      </c>
      <c r="O13" s="120">
        <v>0.58874114000000122</v>
      </c>
      <c r="P13" s="120">
        <v>0</v>
      </c>
      <c r="Q13" s="120">
        <v>0</v>
      </c>
      <c r="R13" s="120">
        <v>0</v>
      </c>
      <c r="S13" s="120">
        <v>0.72902836000000015</v>
      </c>
      <c r="T13" s="62"/>
      <c r="U13" s="152"/>
      <c r="V13" s="15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8"/>
    </row>
    <row r="14" spans="2:36" x14ac:dyDescent="0.3">
      <c r="B14" s="99">
        <v>6</v>
      </c>
      <c r="C14" s="88" t="s">
        <v>143</v>
      </c>
      <c r="D14" s="120">
        <f>SUM(D11:D13)</f>
        <v>110.45559947999996</v>
      </c>
      <c r="E14" s="120">
        <f>SUM(E11:E13)</f>
        <v>175.29339493000001</v>
      </c>
      <c r="F14" s="120">
        <v>1.2210123599999998</v>
      </c>
      <c r="G14" s="120">
        <f t="shared" ref="G14" si="6">SUM(G11:G13)</f>
        <v>1.45252475</v>
      </c>
      <c r="H14" s="120"/>
      <c r="I14" s="120"/>
      <c r="J14" s="120">
        <v>25.038482690000091</v>
      </c>
      <c r="K14" s="120">
        <f t="shared" ref="K14" si="7">SUM(K11:K13)</f>
        <v>34.62145575999994</v>
      </c>
      <c r="L14" s="120">
        <v>0.63891590000000043</v>
      </c>
      <c r="M14" s="120">
        <f t="shared" ref="M14" si="8">SUM(M11:M13)</f>
        <v>0.64553251999999961</v>
      </c>
      <c r="N14" s="120">
        <v>75.11337993000005</v>
      </c>
      <c r="O14" s="120">
        <f t="shared" ref="O14" si="9">SUM(O11:O13)</f>
        <v>80.939785959999867</v>
      </c>
      <c r="P14" s="120">
        <v>4.0040617400000045</v>
      </c>
      <c r="Q14" s="120">
        <f t="shared" ref="Q14" si="10">SUM(Q11:Q13)</f>
        <v>6.2551866199999901</v>
      </c>
      <c r="R14" s="120">
        <v>4.4372344000000004</v>
      </c>
      <c r="S14" s="120">
        <f t="shared" ref="S14" si="11">SUM(S11:S13)</f>
        <v>51.378957539999966</v>
      </c>
      <c r="T14" s="62"/>
      <c r="U14" s="152"/>
      <c r="V14" s="15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8"/>
    </row>
    <row r="15" spans="2:36" x14ac:dyDescent="0.3">
      <c r="B15" s="99">
        <v>7</v>
      </c>
      <c r="C15" s="88" t="s">
        <v>144</v>
      </c>
      <c r="D15" s="120">
        <v>0</v>
      </c>
      <c r="E15" s="120">
        <v>0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62"/>
      <c r="U15" s="152"/>
      <c r="V15" s="153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98"/>
    </row>
    <row r="16" spans="2:36" x14ac:dyDescent="0.3">
      <c r="B16" s="99">
        <v>8</v>
      </c>
      <c r="C16" s="84" t="s">
        <v>145</v>
      </c>
      <c r="D16" s="120">
        <f>D14+D15</f>
        <v>110.45559947999996</v>
      </c>
      <c r="E16" s="120">
        <f>E14+E15</f>
        <v>175.29339493000001</v>
      </c>
      <c r="F16" s="120">
        <v>1.2210123599999998</v>
      </c>
      <c r="G16" s="120">
        <f t="shared" ref="G16" si="12">G14+G15</f>
        <v>1.45252475</v>
      </c>
      <c r="H16" s="120"/>
      <c r="I16" s="120"/>
      <c r="J16" s="120">
        <v>25.038482690000091</v>
      </c>
      <c r="K16" s="120">
        <f t="shared" ref="K16" si="13">K14+K15</f>
        <v>34.62145575999994</v>
      </c>
      <c r="L16" s="120">
        <v>0.63891590000000043</v>
      </c>
      <c r="M16" s="120">
        <f t="shared" ref="M16" si="14">M14+M15</f>
        <v>0.64553251999999961</v>
      </c>
      <c r="N16" s="120">
        <v>75.11337993000005</v>
      </c>
      <c r="O16" s="120">
        <f t="shared" ref="O16" si="15">O14+O15</f>
        <v>80.939785959999867</v>
      </c>
      <c r="P16" s="120">
        <v>4.0040617400000045</v>
      </c>
      <c r="Q16" s="120">
        <f t="shared" ref="Q16" si="16">Q14+Q15</f>
        <v>6.2551866199999901</v>
      </c>
      <c r="R16" s="120">
        <v>4.4372344000000004</v>
      </c>
      <c r="S16" s="120">
        <f t="shared" ref="S16" si="17">S14+S15</f>
        <v>51.378957539999966</v>
      </c>
      <c r="T16" s="62"/>
      <c r="U16" s="152"/>
      <c r="V16" s="153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98"/>
    </row>
    <row r="17" spans="2:36" x14ac:dyDescent="0.3">
      <c r="B17" s="99">
        <v>9</v>
      </c>
      <c r="C17" s="88" t="s">
        <v>146</v>
      </c>
      <c r="D17" s="120">
        <v>-98.092570960000003</v>
      </c>
      <c r="E17" s="120">
        <v>-69.101487059999997</v>
      </c>
      <c r="F17" s="120">
        <v>-1.5401030000000001E-2</v>
      </c>
      <c r="G17" s="120">
        <v>-1.2791569999999999E-2</v>
      </c>
      <c r="H17" s="120"/>
      <c r="I17" s="120"/>
      <c r="J17" s="120">
        <v>-1.1460531100000002</v>
      </c>
      <c r="K17" s="120">
        <v>-2.8278053199999995</v>
      </c>
      <c r="L17" s="120">
        <v>-0.18216309999999997</v>
      </c>
      <c r="M17" s="120">
        <v>-0.26084572</v>
      </c>
      <c r="N17" s="120">
        <v>-96.747765090000001</v>
      </c>
      <c r="O17" s="120">
        <v>-48.741513419999961</v>
      </c>
      <c r="P17" s="120">
        <v>-1.1825399999999999E-3</v>
      </c>
      <c r="Q17" s="120">
        <v>-7.2481740000000017E-2</v>
      </c>
      <c r="R17" s="120">
        <v>-6.0900000000000001E-6</v>
      </c>
      <c r="S17" s="120">
        <v>-17.186097509999996</v>
      </c>
      <c r="T17" s="62"/>
      <c r="U17" s="152"/>
      <c r="V17" s="153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98"/>
    </row>
    <row r="18" spans="2:36" x14ac:dyDescent="0.3">
      <c r="B18" s="99">
        <v>10</v>
      </c>
      <c r="C18" s="88" t="s">
        <v>147</v>
      </c>
      <c r="D18" s="120">
        <v>-0.14116892000000003</v>
      </c>
      <c r="E18" s="120">
        <v>0.25891050000000088</v>
      </c>
      <c r="F18" s="120">
        <v>0</v>
      </c>
      <c r="G18" s="120">
        <v>0</v>
      </c>
      <c r="H18" s="120"/>
      <c r="I18" s="120"/>
      <c r="J18" s="120">
        <v>0</v>
      </c>
      <c r="K18" s="120">
        <v>0</v>
      </c>
      <c r="L18" s="120">
        <v>0</v>
      </c>
      <c r="M18" s="120">
        <v>0</v>
      </c>
      <c r="N18" s="120">
        <v>-0.14116892000000003</v>
      </c>
      <c r="O18" s="120">
        <v>0.25891049999999993</v>
      </c>
      <c r="P18" s="120">
        <v>0</v>
      </c>
      <c r="Q18" s="120">
        <v>0</v>
      </c>
      <c r="R18" s="120">
        <v>0</v>
      </c>
      <c r="S18" s="120">
        <v>0</v>
      </c>
      <c r="T18" s="62"/>
      <c r="U18" s="152"/>
      <c r="V18" s="153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98"/>
    </row>
    <row r="19" spans="2:36" x14ac:dyDescent="0.3">
      <c r="B19" s="99">
        <v>11</v>
      </c>
      <c r="C19" s="88" t="s">
        <v>148</v>
      </c>
      <c r="D19" s="120">
        <v>8.8139411500000016</v>
      </c>
      <c r="E19" s="120">
        <v>-163.13162896</v>
      </c>
      <c r="F19" s="120">
        <v>-0.85176210999999968</v>
      </c>
      <c r="G19" s="120">
        <v>-0.72164522999999992</v>
      </c>
      <c r="H19" s="120"/>
      <c r="I19" s="120"/>
      <c r="J19" s="120">
        <v>-19.639797789999989</v>
      </c>
      <c r="K19" s="120">
        <v>-33.401101539999985</v>
      </c>
      <c r="L19" s="120">
        <v>-0.28320631000000002</v>
      </c>
      <c r="M19" s="120">
        <v>-0.36063563000000026</v>
      </c>
      <c r="N19" s="120">
        <v>38.464246099999933</v>
      </c>
      <c r="O19" s="120">
        <v>-90.046809000000223</v>
      </c>
      <c r="P19" s="120">
        <v>-4.2954628499999981</v>
      </c>
      <c r="Q19" s="120">
        <v>-4.5670291699999979</v>
      </c>
      <c r="R19" s="120">
        <v>-4.580075889999998</v>
      </c>
      <c r="S19" s="120">
        <v>-34.034408389999982</v>
      </c>
      <c r="T19" s="62"/>
      <c r="U19" s="152"/>
      <c r="V19" s="15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98"/>
    </row>
    <row r="20" spans="2:36" x14ac:dyDescent="0.3">
      <c r="B20" s="99">
        <v>12</v>
      </c>
      <c r="C20" s="88" t="s">
        <v>149</v>
      </c>
      <c r="D20" s="120">
        <v>3.4469880000000002</v>
      </c>
      <c r="E20" s="120">
        <v>52.946149609999999</v>
      </c>
      <c r="F20" s="120">
        <v>0</v>
      </c>
      <c r="G20" s="120">
        <v>0</v>
      </c>
      <c r="H20" s="120"/>
      <c r="I20" s="120"/>
      <c r="J20" s="120">
        <v>0</v>
      </c>
      <c r="K20" s="120">
        <v>3.0139784700000005</v>
      </c>
      <c r="L20" s="120">
        <v>0</v>
      </c>
      <c r="M20" s="120">
        <v>0.10137084999999998</v>
      </c>
      <c r="N20" s="120">
        <v>3.4469880000000011</v>
      </c>
      <c r="O20" s="120">
        <v>49.470180899999946</v>
      </c>
      <c r="P20" s="120">
        <v>0</v>
      </c>
      <c r="Q20" s="120">
        <v>0</v>
      </c>
      <c r="R20" s="120">
        <v>0</v>
      </c>
      <c r="S20" s="120">
        <v>0.36061939000000004</v>
      </c>
      <c r="T20" s="62"/>
      <c r="U20" s="152"/>
      <c r="V20" s="153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98"/>
    </row>
    <row r="21" spans="2:36" x14ac:dyDescent="0.3">
      <c r="B21" s="99">
        <v>13</v>
      </c>
      <c r="C21" s="88" t="s">
        <v>150</v>
      </c>
      <c r="D21" s="120">
        <v>0</v>
      </c>
      <c r="E21" s="120">
        <v>0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62"/>
      <c r="U21" s="152"/>
      <c r="V21" s="153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98"/>
    </row>
    <row r="22" spans="2:36" ht="18" customHeight="1" x14ac:dyDescent="0.3">
      <c r="B22" s="99">
        <v>14</v>
      </c>
      <c r="C22" s="119" t="s">
        <v>261</v>
      </c>
      <c r="D22" s="120">
        <f>SUM(D17:D21)</f>
        <v>-85.972810729999992</v>
      </c>
      <c r="E22" s="120">
        <f>SUM(E17:E21)</f>
        <v>-179.02805591000001</v>
      </c>
      <c r="F22" s="120">
        <v>-0.86716313999999972</v>
      </c>
      <c r="G22" s="120">
        <f t="shared" ref="G22" si="18">SUM(G17:G21)</f>
        <v>-0.73443679999999989</v>
      </c>
      <c r="H22" s="120"/>
      <c r="I22" s="120"/>
      <c r="J22" s="120">
        <v>-20.785850899999989</v>
      </c>
      <c r="K22" s="120">
        <f t="shared" ref="K22" si="19">SUM(K17:K21)</f>
        <v>-33.214928389999983</v>
      </c>
      <c r="L22" s="120">
        <v>-0.46536940999999998</v>
      </c>
      <c r="M22" s="120">
        <f t="shared" ref="M22" si="20">SUM(M17:M21)</f>
        <v>-0.52011050000000025</v>
      </c>
      <c r="N22" s="120">
        <v>-54.977699910000069</v>
      </c>
      <c r="O22" s="120">
        <f t="shared" ref="O22" si="21">SUM(O17:O21)</f>
        <v>-89.059231020000254</v>
      </c>
      <c r="P22" s="120">
        <v>-4.2966453899999983</v>
      </c>
      <c r="Q22" s="120">
        <f t="shared" ref="Q22" si="22">SUM(Q17:Q21)</f>
        <v>-4.6395109099999976</v>
      </c>
      <c r="R22" s="120">
        <v>-4.5800819799999983</v>
      </c>
      <c r="S22" s="120">
        <f t="shared" ref="S22" si="23">SUM(S17:S21)</f>
        <v>-50.859886509999981</v>
      </c>
      <c r="T22" s="62"/>
      <c r="U22" s="152"/>
      <c r="V22" s="153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98"/>
    </row>
    <row r="23" spans="2:36" x14ac:dyDescent="0.3">
      <c r="B23" s="99">
        <v>15</v>
      </c>
      <c r="C23" s="88" t="s">
        <v>151</v>
      </c>
      <c r="D23" s="120">
        <v>-28.463165139999994</v>
      </c>
      <c r="E23" s="120">
        <v>-44.289821689999997</v>
      </c>
      <c r="F23" s="120">
        <v>-0.23357674772125087</v>
      </c>
      <c r="G23" s="120">
        <v>-0.26421096429207769</v>
      </c>
      <c r="H23" s="120"/>
      <c r="I23" s="120"/>
      <c r="J23" s="120">
        <v>-3.7777017822544678</v>
      </c>
      <c r="K23" s="120">
        <v>-5.061563876808763</v>
      </c>
      <c r="L23" s="120">
        <v>-0.16761960400719714</v>
      </c>
      <c r="M23" s="120">
        <v>-0.1738296464047179</v>
      </c>
      <c r="N23" s="120">
        <v>-22.401380357822358</v>
      </c>
      <c r="O23" s="120">
        <v>-28.536037621156069</v>
      </c>
      <c r="P23" s="120">
        <v>-0.9232671972328248</v>
      </c>
      <c r="Q23" s="120">
        <v>-1.1307325054063426</v>
      </c>
      <c r="R23" s="120">
        <v>-0.95952104589450959</v>
      </c>
      <c r="S23" s="120">
        <v>-9.1234486973474702</v>
      </c>
      <c r="T23" s="62"/>
      <c r="U23" s="152"/>
      <c r="V23" s="153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98"/>
    </row>
    <row r="24" spans="2:36" x14ac:dyDescent="0.3">
      <c r="B24" s="99">
        <v>16</v>
      </c>
      <c r="C24" s="88" t="s">
        <v>152</v>
      </c>
      <c r="D24" s="133">
        <v>1.6380359200000008</v>
      </c>
      <c r="E24" s="120">
        <v>7.3037183200000007</v>
      </c>
      <c r="F24" s="120">
        <v>0</v>
      </c>
      <c r="G24" s="120">
        <v>0</v>
      </c>
      <c r="H24" s="120"/>
      <c r="I24" s="120"/>
      <c r="J24" s="120">
        <v>0</v>
      </c>
      <c r="K24" s="120">
        <v>9.933392999999989E-2</v>
      </c>
      <c r="L24" s="120">
        <v>0</v>
      </c>
      <c r="M24" s="120">
        <v>9.6159299999999965E-3</v>
      </c>
      <c r="N24" s="120">
        <v>1.6380359200000008</v>
      </c>
      <c r="O24" s="120">
        <v>6.8619646400000027</v>
      </c>
      <c r="P24" s="120">
        <v>0</v>
      </c>
      <c r="Q24" s="120">
        <v>0</v>
      </c>
      <c r="R24" s="120">
        <v>0</v>
      </c>
      <c r="S24" s="120">
        <v>0.33280381999999997</v>
      </c>
      <c r="T24" s="62"/>
      <c r="U24" s="152"/>
      <c r="V24" s="153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98"/>
    </row>
    <row r="25" spans="2:36" x14ac:dyDescent="0.3">
      <c r="B25" s="99">
        <v>17</v>
      </c>
      <c r="C25" s="88" t="s">
        <v>153</v>
      </c>
      <c r="D25" s="120">
        <f>D23+D24</f>
        <v>-26.825129219999994</v>
      </c>
      <c r="E25" s="120">
        <f>E23+E24</f>
        <v>-36.986103369999995</v>
      </c>
      <c r="F25" s="120">
        <v>-0.23357674772125087</v>
      </c>
      <c r="G25" s="120">
        <f t="shared" ref="G25" si="24">G23+G24</f>
        <v>-0.26421096429207769</v>
      </c>
      <c r="H25" s="120"/>
      <c r="I25" s="120"/>
      <c r="J25" s="120">
        <v>-3.7777017822544678</v>
      </c>
      <c r="K25" s="120">
        <f t="shared" ref="K25" si="25">K23+K24</f>
        <v>-4.9622299468087627</v>
      </c>
      <c r="L25" s="120">
        <v>-0.16761960400719714</v>
      </c>
      <c r="M25" s="120">
        <f t="shared" ref="M25" si="26">M23+M24</f>
        <v>-0.16421371640471791</v>
      </c>
      <c r="N25" s="120">
        <v>-20.763344437822358</v>
      </c>
      <c r="O25" s="120">
        <f t="shared" ref="O25" si="27">O23+O24</f>
        <v>-21.674072981156066</v>
      </c>
      <c r="P25" s="120">
        <v>-0.9232671972328248</v>
      </c>
      <c r="Q25" s="120">
        <f t="shared" ref="Q25" si="28">Q23+Q24</f>
        <v>-1.1307325054063426</v>
      </c>
      <c r="R25" s="120">
        <v>-0.95952104589450959</v>
      </c>
      <c r="S25" s="120">
        <f t="shared" ref="S25" si="29">S23+S24</f>
        <v>-8.7906448773474697</v>
      </c>
      <c r="T25" s="62"/>
      <c r="U25" s="152"/>
      <c r="V25" s="153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98"/>
    </row>
    <row r="26" spans="2:36" x14ac:dyDescent="0.3">
      <c r="B26" s="99">
        <v>18</v>
      </c>
      <c r="C26" s="88" t="s">
        <v>154</v>
      </c>
      <c r="D26" s="120">
        <v>-0.40086858999999997</v>
      </c>
      <c r="E26" s="120">
        <v>-0.62489328</v>
      </c>
      <c r="F26" s="120">
        <v>-4.08763799409061E-3</v>
      </c>
      <c r="G26" s="120">
        <f>$E$26*G$9/$E$9</f>
        <v>-3.3645140198309987E-3</v>
      </c>
      <c r="H26" s="120"/>
      <c r="I26" s="120"/>
      <c r="J26" s="120">
        <v>-8.6093234740783717E-2</v>
      </c>
      <c r="K26" s="120">
        <f>$E$26*K$9/$E$9</f>
        <v>-0.10713128396958922</v>
      </c>
      <c r="L26" s="120">
        <v>-2.2213844450752734E-3</v>
      </c>
      <c r="M26" s="120">
        <f>$E$26*M$9/$E$9</f>
        <v>-1.5872527932499017E-3</v>
      </c>
      <c r="N26" s="120">
        <v>-0.27585266709341144</v>
      </c>
      <c r="O26" s="120">
        <f>$E$26*O$9/$E$9</f>
        <v>-0.34363121940699737</v>
      </c>
      <c r="P26" s="120">
        <v>-1.9228318218785199E-2</v>
      </c>
      <c r="Q26" s="120">
        <f>$E$26*Q$9/$E$9</f>
        <v>-2.4473394248070993E-2</v>
      </c>
      <c r="R26" s="120">
        <v>-1.3378254674669922E-2</v>
      </c>
      <c r="S26" s="120">
        <f>$E$26*S$9/$E$9</f>
        <v>-0.14470573911448484</v>
      </c>
      <c r="T26" s="62"/>
      <c r="U26" s="152"/>
      <c r="V26" s="153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98"/>
    </row>
    <row r="27" spans="2:36" ht="24.9" x14ac:dyDescent="0.3">
      <c r="B27" s="99">
        <v>19</v>
      </c>
      <c r="C27" s="84" t="s">
        <v>155</v>
      </c>
      <c r="D27" s="120">
        <f>D22+D25+D26</f>
        <v>-113.19880853999999</v>
      </c>
      <c r="E27" s="120">
        <f>E22+E25+E26</f>
        <v>-216.63905256000001</v>
      </c>
      <c r="F27" s="120">
        <v>-1.1048275257153413</v>
      </c>
      <c r="G27" s="120">
        <f t="shared" ref="G27" si="30">G22+G25+G26</f>
        <v>-1.0020122783119085</v>
      </c>
      <c r="H27" s="120"/>
      <c r="I27" s="120"/>
      <c r="J27" s="120">
        <v>-24.64964591699524</v>
      </c>
      <c r="K27" s="120">
        <f t="shared" ref="K27" si="31">K22+K25+K26</f>
        <v>-38.284289620778331</v>
      </c>
      <c r="L27" s="120">
        <v>-0.63521039845227234</v>
      </c>
      <c r="M27" s="120">
        <f t="shared" ref="M27" si="32">M22+M25+M26</f>
        <v>-0.68591146919796808</v>
      </c>
      <c r="N27" s="120">
        <v>-76.016897014915841</v>
      </c>
      <c r="O27" s="120">
        <f t="shared" ref="O27" si="33">O22+O25+O26</f>
        <v>-111.07693522056331</v>
      </c>
      <c r="P27" s="120">
        <v>-5.2391409054516087</v>
      </c>
      <c r="Q27" s="120">
        <f t="shared" ref="Q27" si="34">Q22+Q25+Q26</f>
        <v>-5.7947168096544113</v>
      </c>
      <c r="R27" s="120">
        <v>-5.5529812805691776</v>
      </c>
      <c r="S27" s="120">
        <f t="shared" ref="S27" si="35">S22+S25+S26</f>
        <v>-59.795237126461934</v>
      </c>
      <c r="T27" s="62"/>
      <c r="U27" s="152"/>
      <c r="V27" s="153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98"/>
    </row>
    <row r="28" spans="2:36" x14ac:dyDescent="0.3">
      <c r="B28" s="99">
        <v>20</v>
      </c>
      <c r="C28" s="88" t="s">
        <v>156</v>
      </c>
      <c r="D28" s="120">
        <v>5.1083455000000004</v>
      </c>
      <c r="E28" s="120">
        <v>4.389107029999999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2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8"/>
    </row>
    <row r="29" spans="2:36" x14ac:dyDescent="0.3">
      <c r="B29" s="99">
        <v>21</v>
      </c>
      <c r="C29" s="88" t="s">
        <v>157</v>
      </c>
      <c r="D29" s="120">
        <v>-8.1278334899999987</v>
      </c>
      <c r="E29" s="120">
        <v>-3.7998692099999993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2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98"/>
    </row>
    <row r="30" spans="2:36" x14ac:dyDescent="0.3">
      <c r="B30" s="99">
        <v>22</v>
      </c>
      <c r="C30" s="84" t="s">
        <v>158</v>
      </c>
      <c r="D30" s="120">
        <f>D29+D28</f>
        <v>-3.0194879899999982</v>
      </c>
      <c r="E30" s="120">
        <f>E29+E28</f>
        <v>0.58923781999999969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2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98"/>
    </row>
    <row r="31" spans="2:36" x14ac:dyDescent="0.3">
      <c r="B31" s="99">
        <v>23</v>
      </c>
      <c r="C31" s="88" t="s">
        <v>159</v>
      </c>
      <c r="D31" s="120">
        <v>0</v>
      </c>
      <c r="E31" s="120">
        <v>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2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98"/>
    </row>
    <row r="32" spans="2:36" x14ac:dyDescent="0.3">
      <c r="B32" s="99">
        <v>24</v>
      </c>
      <c r="C32" s="88" t="s">
        <v>160</v>
      </c>
      <c r="D32" s="120">
        <v>0</v>
      </c>
      <c r="E32" s="120">
        <v>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2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98"/>
    </row>
    <row r="33" spans="2:36" x14ac:dyDescent="0.3">
      <c r="B33" s="99">
        <v>25</v>
      </c>
      <c r="C33" s="88" t="s">
        <v>161</v>
      </c>
      <c r="D33" s="120">
        <v>-4.7180249999998605E-2</v>
      </c>
      <c r="E33" s="120">
        <v>-7.5227799999999113E-3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2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98"/>
    </row>
    <row r="34" spans="2:36" x14ac:dyDescent="0.3">
      <c r="B34" s="99">
        <v>26</v>
      </c>
      <c r="C34" s="84" t="s">
        <v>162</v>
      </c>
      <c r="D34" s="120">
        <f>D16+D22+D25+D26+D30+D31+D32+D33</f>
        <v>-5.8098773000000214</v>
      </c>
      <c r="E34" s="120">
        <f>E16+E22+E25+E26+E30+E31+E32+E33</f>
        <v>-40.763942589999999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2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98"/>
    </row>
    <row r="35" spans="2:36" x14ac:dyDescent="0.3">
      <c r="B35" s="99">
        <v>27</v>
      </c>
      <c r="C35" s="88" t="s">
        <v>163</v>
      </c>
      <c r="D35" s="120">
        <v>0</v>
      </c>
      <c r="E35" s="120">
        <v>0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2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98"/>
    </row>
    <row r="36" spans="2:36" x14ac:dyDescent="0.3">
      <c r="B36" s="99">
        <v>28</v>
      </c>
      <c r="C36" s="88" t="s">
        <v>164</v>
      </c>
      <c r="D36" s="120">
        <v>0</v>
      </c>
      <c r="E36" s="120">
        <v>0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2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98"/>
    </row>
    <row r="37" spans="2:36" x14ac:dyDescent="0.3">
      <c r="B37" s="99">
        <v>29</v>
      </c>
      <c r="C37" s="88" t="s">
        <v>165</v>
      </c>
      <c r="D37" s="120">
        <v>0</v>
      </c>
      <c r="E37" s="120">
        <v>0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2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98"/>
    </row>
    <row r="38" spans="2:36" x14ac:dyDescent="0.3">
      <c r="B38" s="99">
        <v>30</v>
      </c>
      <c r="C38" s="88" t="s">
        <v>166</v>
      </c>
      <c r="D38" s="120">
        <v>0</v>
      </c>
      <c r="E38" s="120">
        <v>0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2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98"/>
    </row>
    <row r="39" spans="2:36" x14ac:dyDescent="0.3">
      <c r="B39" s="99">
        <v>31</v>
      </c>
      <c r="C39" s="84" t="s">
        <v>167</v>
      </c>
      <c r="D39" s="120">
        <f>SUM(D34:D38)</f>
        <v>-5.8098773000000214</v>
      </c>
      <c r="E39" s="120">
        <f>SUM(E34:E38)</f>
        <v>-40.763942589999999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2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98"/>
    </row>
    <row r="40" spans="2:36" x14ac:dyDescent="0.3">
      <c r="B40" s="99">
        <v>32</v>
      </c>
      <c r="C40" s="88" t="s">
        <v>168</v>
      </c>
      <c r="D40" s="120">
        <v>-1.1194027600000001</v>
      </c>
      <c r="E40" s="120">
        <v>-0.57450999999999997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2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98"/>
    </row>
    <row r="41" spans="2:36" x14ac:dyDescent="0.3">
      <c r="B41" s="99">
        <v>33</v>
      </c>
      <c r="C41" s="84" t="s">
        <v>169</v>
      </c>
      <c r="D41" s="122">
        <f>D39+D40</f>
        <v>-6.9292800600000213</v>
      </c>
      <c r="E41" s="122">
        <f>E39+E40</f>
        <v>-41.338452589999996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2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98"/>
    </row>
    <row r="42" spans="2:36" ht="12.9" thickBot="1" x14ac:dyDescent="0.35">
      <c r="B42" s="114"/>
      <c r="C42" s="8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59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98"/>
    </row>
    <row r="43" spans="2:36" x14ac:dyDescent="0.3">
      <c r="B43" s="100"/>
      <c r="C43" s="115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</row>
  </sheetData>
  <mergeCells count="9">
    <mergeCell ref="C3:D3"/>
    <mergeCell ref="R7:S7"/>
    <mergeCell ref="D7:E7"/>
    <mergeCell ref="H7:I7"/>
    <mergeCell ref="J7:K7"/>
    <mergeCell ref="L7:M7"/>
    <mergeCell ref="N7:O7"/>
    <mergeCell ref="F7:G7"/>
    <mergeCell ref="P7:Q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J210"/>
  <sheetViews>
    <sheetView showGridLines="0" view="pageBreakPreview" topLeftCell="A11" zoomScale="85" zoomScaleNormal="115" zoomScaleSheetLayoutView="85" workbookViewId="0">
      <selection activeCell="H14" sqref="H14"/>
    </sheetView>
  </sheetViews>
  <sheetFormatPr defaultColWidth="9.15234375" defaultRowHeight="12.45" x14ac:dyDescent="0.3"/>
  <cols>
    <col min="1" max="1" width="11.53515625" style="17" customWidth="1"/>
    <col min="2" max="2" width="3.3828125" style="17" customWidth="1"/>
    <col min="3" max="3" width="28.15234375" style="17" customWidth="1"/>
    <col min="4" max="4" width="4.15234375" style="18" customWidth="1"/>
    <col min="5" max="5" width="63.3828125" style="18" customWidth="1"/>
    <col min="6" max="6" width="18.84375" style="17" bestFit="1" customWidth="1"/>
    <col min="7" max="7" width="19.3828125" style="141" customWidth="1"/>
    <col min="8" max="8" width="18.3828125" style="17" bestFit="1" customWidth="1"/>
    <col min="9" max="9" width="3.53515625" style="17" customWidth="1"/>
    <col min="10" max="16384" width="9.15234375" style="17"/>
  </cols>
  <sheetData>
    <row r="2" spans="2:36" ht="12.9" thickBot="1" x14ac:dyDescent="0.35">
      <c r="B2" s="103"/>
      <c r="C2" s="104"/>
      <c r="D2" s="110"/>
      <c r="E2" s="110"/>
      <c r="F2" s="104"/>
      <c r="G2" s="137"/>
      <c r="H2" s="104"/>
      <c r="I2" s="111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6"/>
    </row>
    <row r="3" spans="2:36" ht="37.299999999999997" x14ac:dyDescent="0.3">
      <c r="B3" s="106"/>
      <c r="C3" s="183" t="s">
        <v>259</v>
      </c>
      <c r="D3" s="183"/>
      <c r="E3" s="184"/>
      <c r="F3" s="117" t="s">
        <v>242</v>
      </c>
      <c r="G3" s="138"/>
      <c r="H3" s="1"/>
      <c r="I3" s="7"/>
      <c r="AJ3" s="98"/>
    </row>
    <row r="4" spans="2:36" ht="25.3" thickBot="1" x14ac:dyDescent="0.35">
      <c r="B4" s="106"/>
      <c r="C4" s="9"/>
      <c r="D4" s="4"/>
      <c r="E4" s="4"/>
      <c r="F4" s="93" t="s">
        <v>239</v>
      </c>
      <c r="G4" s="138"/>
      <c r="H4" s="1"/>
      <c r="I4" s="7"/>
      <c r="AJ4" s="98"/>
    </row>
    <row r="5" spans="2:36" ht="12.9" thickBot="1" x14ac:dyDescent="0.35">
      <c r="B5" s="106"/>
      <c r="C5" s="10"/>
      <c r="D5" s="4"/>
      <c r="E5" s="10"/>
      <c r="F5" s="1"/>
      <c r="G5" s="138"/>
      <c r="H5" s="1"/>
      <c r="I5" s="7"/>
      <c r="AJ5" s="98"/>
    </row>
    <row r="6" spans="2:36" ht="25.3" thickBot="1" x14ac:dyDescent="0.35">
      <c r="B6" s="106"/>
      <c r="C6" s="2"/>
      <c r="D6" s="5"/>
      <c r="E6" s="5"/>
      <c r="F6" s="45" t="s">
        <v>170</v>
      </c>
      <c r="G6" s="139" t="s">
        <v>171</v>
      </c>
      <c r="H6" s="46" t="s">
        <v>172</v>
      </c>
      <c r="I6" s="7"/>
      <c r="AJ6" s="98"/>
    </row>
    <row r="7" spans="2:36" ht="15.75" customHeight="1" x14ac:dyDescent="0.3">
      <c r="B7" s="106"/>
      <c r="C7" s="186" t="s">
        <v>173</v>
      </c>
      <c r="D7" s="181" t="s">
        <v>174</v>
      </c>
      <c r="E7" s="182"/>
      <c r="F7" s="123"/>
      <c r="G7" s="132"/>
      <c r="H7" s="36"/>
      <c r="I7" s="7"/>
      <c r="AJ7" s="98"/>
    </row>
    <row r="8" spans="2:36" ht="12.75" customHeight="1" x14ac:dyDescent="0.3">
      <c r="B8" s="106"/>
      <c r="C8" s="187"/>
      <c r="D8" s="176" t="s">
        <v>260</v>
      </c>
      <c r="E8" s="177"/>
      <c r="F8" s="124"/>
      <c r="G8" s="133"/>
      <c r="H8" s="35"/>
      <c r="I8" s="7"/>
      <c r="AJ8" s="98"/>
    </row>
    <row r="9" spans="2:36" ht="12.75" customHeight="1" x14ac:dyDescent="0.3">
      <c r="B9" s="106"/>
      <c r="C9" s="187"/>
      <c r="D9" s="176" t="s">
        <v>175</v>
      </c>
      <c r="E9" s="177"/>
      <c r="F9" s="124">
        <v>280.72209431652016</v>
      </c>
      <c r="G9" s="133">
        <f>H9-F9</f>
        <v>30.473652751939426</v>
      </c>
      <c r="H9" s="125">
        <v>311.19574706845958</v>
      </c>
      <c r="I9" s="7"/>
      <c r="AJ9" s="98"/>
    </row>
    <row r="10" spans="2:36" ht="12.75" customHeight="1" x14ac:dyDescent="0.3">
      <c r="B10" s="106"/>
      <c r="C10" s="187"/>
      <c r="D10" s="176" t="s">
        <v>176</v>
      </c>
      <c r="E10" s="177"/>
      <c r="F10" s="124"/>
      <c r="G10" s="133"/>
      <c r="H10" s="125"/>
      <c r="I10" s="7"/>
      <c r="AJ10" s="98"/>
    </row>
    <row r="11" spans="2:36" ht="12.75" customHeight="1" x14ac:dyDescent="0.3">
      <c r="B11" s="106"/>
      <c r="C11" s="187"/>
      <c r="D11" s="176" t="s">
        <v>177</v>
      </c>
      <c r="E11" s="177"/>
      <c r="F11" s="124"/>
      <c r="G11" s="133"/>
      <c r="H11" s="125"/>
      <c r="I11" s="7"/>
      <c r="AJ11" s="98"/>
    </row>
    <row r="12" spans="2:36" ht="12.75" customHeight="1" x14ac:dyDescent="0.3">
      <c r="B12" s="106"/>
      <c r="C12" s="187"/>
      <c r="D12" s="176" t="s">
        <v>178</v>
      </c>
      <c r="E12" s="177"/>
      <c r="F12" s="124"/>
      <c r="G12" s="133"/>
      <c r="H12" s="125"/>
      <c r="I12" s="7"/>
      <c r="AJ12" s="98"/>
    </row>
    <row r="13" spans="2:36" ht="12.75" customHeight="1" x14ac:dyDescent="0.3">
      <c r="B13" s="106"/>
      <c r="C13" s="187"/>
      <c r="D13" s="176" t="s">
        <v>179</v>
      </c>
      <c r="E13" s="177"/>
      <c r="F13" s="124">
        <v>87.543943999999996</v>
      </c>
      <c r="G13" s="133"/>
      <c r="H13" s="125">
        <v>162.18985803000001</v>
      </c>
      <c r="I13" s="7"/>
      <c r="AJ13" s="98"/>
    </row>
    <row r="14" spans="2:36" ht="13.5" customHeight="1" x14ac:dyDescent="0.3">
      <c r="B14" s="106"/>
      <c r="C14" s="187"/>
      <c r="D14" s="174" t="s">
        <v>180</v>
      </c>
      <c r="E14" s="175"/>
      <c r="F14" s="124">
        <v>87.543943999999996</v>
      </c>
      <c r="G14" s="133"/>
      <c r="H14" s="125">
        <f>H13-SUM(H15:H17)</f>
        <v>153.71824956</v>
      </c>
      <c r="I14" s="7"/>
      <c r="AJ14" s="98"/>
    </row>
    <row r="15" spans="2:36" ht="13.5" customHeight="1" x14ac:dyDescent="0.3">
      <c r="B15" s="106"/>
      <c r="C15" s="187"/>
      <c r="D15" s="174" t="s">
        <v>181</v>
      </c>
      <c r="E15" s="175"/>
      <c r="F15" s="124"/>
      <c r="G15" s="133"/>
      <c r="H15" s="125"/>
      <c r="I15" s="7"/>
      <c r="AJ15" s="98"/>
    </row>
    <row r="16" spans="2:36" ht="13.5" customHeight="1" x14ac:dyDescent="0.3">
      <c r="B16" s="106"/>
      <c r="C16" s="187"/>
      <c r="D16" s="174" t="s">
        <v>243</v>
      </c>
      <c r="E16" s="175"/>
      <c r="F16" s="124"/>
      <c r="G16" s="133"/>
      <c r="H16" s="125">
        <v>8.4716084700000014</v>
      </c>
      <c r="I16" s="7"/>
      <c r="AJ16" s="98"/>
    </row>
    <row r="17" spans="2:36" x14ac:dyDescent="0.3">
      <c r="B17" s="106"/>
      <c r="C17" s="187"/>
      <c r="D17" s="174" t="s">
        <v>182</v>
      </c>
      <c r="E17" s="175"/>
      <c r="F17" s="124"/>
      <c r="G17" s="133"/>
      <c r="H17" s="125"/>
      <c r="I17" s="7"/>
      <c r="AJ17" s="98"/>
    </row>
    <row r="18" spans="2:36" ht="12.75" customHeight="1" x14ac:dyDescent="0.3">
      <c r="B18" s="106"/>
      <c r="C18" s="188"/>
      <c r="D18" s="176" t="s">
        <v>183</v>
      </c>
      <c r="E18" s="177"/>
      <c r="F18" s="124">
        <v>368.26603831652017</v>
      </c>
      <c r="G18" s="133">
        <f>H18-F18</f>
        <v>105.1195667819394</v>
      </c>
      <c r="H18" s="125">
        <f>SUM(H7:H13)</f>
        <v>473.38560509845956</v>
      </c>
      <c r="I18" s="7"/>
      <c r="AJ18" s="98"/>
    </row>
    <row r="19" spans="2:36" ht="12.75" customHeight="1" x14ac:dyDescent="0.3">
      <c r="B19" s="106"/>
      <c r="C19" s="189" t="s">
        <v>186</v>
      </c>
      <c r="D19" s="176" t="s">
        <v>184</v>
      </c>
      <c r="E19" s="177"/>
      <c r="F19" s="124"/>
      <c r="G19" s="133"/>
      <c r="H19" s="125"/>
      <c r="I19" s="7"/>
      <c r="AJ19" s="98"/>
    </row>
    <row r="20" spans="2:36" ht="12.75" customHeight="1" x14ac:dyDescent="0.3">
      <c r="B20" s="106"/>
      <c r="C20" s="187"/>
      <c r="D20" s="176" t="s">
        <v>185</v>
      </c>
      <c r="E20" s="177"/>
      <c r="F20" s="124"/>
      <c r="G20" s="133"/>
      <c r="H20" s="125"/>
      <c r="I20" s="7"/>
      <c r="AJ20" s="98"/>
    </row>
    <row r="21" spans="2:36" ht="12.75" customHeight="1" x14ac:dyDescent="0.3">
      <c r="B21" s="106"/>
      <c r="C21" s="187"/>
      <c r="D21" s="176" t="s">
        <v>244</v>
      </c>
      <c r="E21" s="177"/>
      <c r="F21" s="124"/>
      <c r="G21" s="133">
        <f>H21-F21</f>
        <v>12.315982249999999</v>
      </c>
      <c r="H21" s="125">
        <v>12.315982249999999</v>
      </c>
      <c r="I21" s="7"/>
      <c r="AJ21" s="98"/>
    </row>
    <row r="22" spans="2:36" ht="13.5" customHeight="1" x14ac:dyDescent="0.3">
      <c r="B22" s="106"/>
      <c r="C22" s="187"/>
      <c r="D22" s="176" t="s">
        <v>187</v>
      </c>
      <c r="E22" s="177"/>
      <c r="F22" s="124">
        <v>179.23666863</v>
      </c>
      <c r="G22" s="133">
        <f>H22-F22</f>
        <v>-64.146781209999972</v>
      </c>
      <c r="H22" s="125">
        <v>115.08988742000003</v>
      </c>
      <c r="I22" s="7"/>
      <c r="AJ22" s="98"/>
    </row>
    <row r="23" spans="2:36" ht="13.5" customHeight="1" x14ac:dyDescent="0.3">
      <c r="B23" s="106"/>
      <c r="C23" s="187"/>
      <c r="D23" s="176" t="s">
        <v>198</v>
      </c>
      <c r="E23" s="177"/>
      <c r="F23" s="124">
        <v>4.8929417567944071</v>
      </c>
      <c r="G23" s="133"/>
      <c r="H23" s="125">
        <f>SUM(H24:H33)</f>
        <v>57.288092036372568</v>
      </c>
      <c r="I23" s="7"/>
      <c r="AJ23" s="98"/>
    </row>
    <row r="24" spans="2:36" ht="27" customHeight="1" x14ac:dyDescent="0.3">
      <c r="B24" s="106"/>
      <c r="C24" s="187"/>
      <c r="D24" s="172" t="s">
        <v>245</v>
      </c>
      <c r="E24" s="173"/>
      <c r="F24" s="124"/>
      <c r="G24" s="133"/>
      <c r="H24" s="125"/>
      <c r="I24" s="7"/>
      <c r="AJ24" s="98"/>
    </row>
    <row r="25" spans="2:36" ht="27" customHeight="1" x14ac:dyDescent="0.3">
      <c r="B25" s="106"/>
      <c r="C25" s="187"/>
      <c r="D25" s="172" t="s">
        <v>246</v>
      </c>
      <c r="E25" s="173"/>
      <c r="F25" s="124"/>
      <c r="G25" s="133"/>
      <c r="H25" s="125"/>
      <c r="I25" s="7"/>
      <c r="AJ25" s="98"/>
    </row>
    <row r="26" spans="2:36" ht="13.5" customHeight="1" x14ac:dyDescent="0.3">
      <c r="B26" s="106"/>
      <c r="C26" s="187"/>
      <c r="D26" s="172" t="s">
        <v>195</v>
      </c>
      <c r="E26" s="173"/>
      <c r="F26" s="124"/>
      <c r="G26" s="133"/>
      <c r="H26" s="125"/>
      <c r="I26" s="7"/>
      <c r="AJ26" s="98"/>
    </row>
    <row r="27" spans="2:36" ht="13.5" customHeight="1" x14ac:dyDescent="0.3">
      <c r="B27" s="106"/>
      <c r="C27" s="187"/>
      <c r="D27" s="172" t="s">
        <v>196</v>
      </c>
      <c r="E27" s="173"/>
      <c r="F27" s="124"/>
      <c r="G27" s="133"/>
      <c r="H27" s="125"/>
      <c r="I27" s="7"/>
      <c r="AJ27" s="98"/>
    </row>
    <row r="28" spans="2:36" ht="13.5" customHeight="1" x14ac:dyDescent="0.3">
      <c r="B28" s="106"/>
      <c r="C28" s="187"/>
      <c r="D28" s="172" t="s">
        <v>247</v>
      </c>
      <c r="E28" s="173"/>
      <c r="F28" s="124">
        <v>4.8929417567944071</v>
      </c>
      <c r="G28" s="133">
        <f>H28-F28</f>
        <v>52.395150279578161</v>
      </c>
      <c r="H28" s="125">
        <v>57.288092036372568</v>
      </c>
      <c r="I28" s="7"/>
      <c r="AJ28" s="98"/>
    </row>
    <row r="29" spans="2:36" ht="13.5" customHeight="1" x14ac:dyDescent="0.3">
      <c r="B29" s="106"/>
      <c r="C29" s="187"/>
      <c r="D29" s="172" t="s">
        <v>248</v>
      </c>
      <c r="E29" s="173"/>
      <c r="F29" s="124"/>
      <c r="G29" s="133"/>
      <c r="H29" s="125"/>
      <c r="I29" s="7"/>
      <c r="AJ29" s="98"/>
    </row>
    <row r="30" spans="2:36" ht="13.5" customHeight="1" x14ac:dyDescent="0.3">
      <c r="B30" s="106"/>
      <c r="C30" s="187"/>
      <c r="D30" s="172" t="s">
        <v>197</v>
      </c>
      <c r="E30" s="173"/>
      <c r="F30" s="124"/>
      <c r="G30" s="133"/>
      <c r="H30" s="125"/>
      <c r="I30" s="7"/>
      <c r="AJ30" s="98"/>
    </row>
    <row r="31" spans="2:36" ht="13.5" customHeight="1" x14ac:dyDescent="0.3">
      <c r="B31" s="106"/>
      <c r="C31" s="187"/>
      <c r="D31" s="172" t="s">
        <v>249</v>
      </c>
      <c r="E31" s="173"/>
      <c r="F31" s="124"/>
      <c r="G31" s="133"/>
      <c r="H31" s="125"/>
      <c r="I31" s="7"/>
      <c r="AJ31" s="98"/>
    </row>
    <row r="32" spans="2:36" ht="13.5" customHeight="1" x14ac:dyDescent="0.3">
      <c r="B32" s="106"/>
      <c r="C32" s="187"/>
      <c r="D32" s="172" t="s">
        <v>199</v>
      </c>
      <c r="E32" s="173"/>
      <c r="F32" s="124"/>
      <c r="G32" s="133"/>
      <c r="H32" s="125"/>
      <c r="I32" s="7"/>
      <c r="AJ32" s="98"/>
    </row>
    <row r="33" spans="2:36" ht="13.5" customHeight="1" x14ac:dyDescent="0.3">
      <c r="B33" s="106"/>
      <c r="C33" s="187"/>
      <c r="D33" s="172" t="s">
        <v>250</v>
      </c>
      <c r="E33" s="173"/>
      <c r="F33" s="124"/>
      <c r="G33" s="133"/>
      <c r="H33" s="125"/>
      <c r="I33" s="7"/>
      <c r="AJ33" s="98"/>
    </row>
    <row r="34" spans="2:36" ht="13.5" customHeight="1" x14ac:dyDescent="0.3">
      <c r="B34" s="106"/>
      <c r="C34" s="187"/>
      <c r="D34" s="176" t="s">
        <v>251</v>
      </c>
      <c r="E34" s="177"/>
      <c r="F34" s="124">
        <v>0.21577793000000003</v>
      </c>
      <c r="G34" s="133">
        <f>H34-F34</f>
        <v>-1.1717530000000032E-2</v>
      </c>
      <c r="H34" s="125">
        <v>0.2040604</v>
      </c>
      <c r="I34" s="7"/>
      <c r="AJ34" s="98"/>
    </row>
    <row r="35" spans="2:36" ht="13.5" customHeight="1" x14ac:dyDescent="0.3">
      <c r="B35" s="106"/>
      <c r="C35" s="187"/>
      <c r="D35" s="176" t="s">
        <v>252</v>
      </c>
      <c r="E35" s="177"/>
      <c r="F35" s="124"/>
      <c r="G35" s="133"/>
      <c r="H35" s="125"/>
      <c r="I35" s="7"/>
      <c r="AJ35" s="98"/>
    </row>
    <row r="36" spans="2:36" ht="13.5" customHeight="1" x14ac:dyDescent="0.3">
      <c r="B36" s="106"/>
      <c r="C36" s="187"/>
      <c r="D36" s="176" t="s">
        <v>253</v>
      </c>
      <c r="E36" s="177"/>
      <c r="F36" s="124"/>
      <c r="G36" s="133"/>
      <c r="H36" s="125"/>
      <c r="I36" s="7"/>
      <c r="AJ36" s="98"/>
    </row>
    <row r="37" spans="2:36" ht="12.75" customHeight="1" x14ac:dyDescent="0.3">
      <c r="B37" s="106"/>
      <c r="C37" s="187"/>
      <c r="D37" s="176" t="s">
        <v>188</v>
      </c>
      <c r="E37" s="177"/>
      <c r="F37" s="124">
        <v>61.838974979999996</v>
      </c>
      <c r="G37" s="133">
        <f t="shared" ref="G37:G39" si="0">H37-F37</f>
        <v>44.369333340000018</v>
      </c>
      <c r="H37" s="125">
        <v>106.20830832000001</v>
      </c>
      <c r="I37" s="7"/>
      <c r="AJ37" s="98"/>
    </row>
    <row r="38" spans="2:36" ht="12.75" customHeight="1" x14ac:dyDescent="0.3">
      <c r="B38" s="106"/>
      <c r="C38" s="187"/>
      <c r="D38" s="176" t="s">
        <v>189</v>
      </c>
      <c r="E38" s="177"/>
      <c r="F38" s="124">
        <v>0.34097642</v>
      </c>
      <c r="G38" s="133">
        <f t="shared" si="0"/>
        <v>0.60061841999999999</v>
      </c>
      <c r="H38" s="125">
        <v>0.94159483999999993</v>
      </c>
      <c r="I38" s="7"/>
      <c r="AJ38" s="98"/>
    </row>
    <row r="39" spans="2:36" ht="12.75" customHeight="1" x14ac:dyDescent="0.3">
      <c r="B39" s="106"/>
      <c r="C39" s="187"/>
      <c r="D39" s="176" t="s">
        <v>190</v>
      </c>
      <c r="E39" s="177"/>
      <c r="F39" s="124"/>
      <c r="G39" s="133">
        <f t="shared" si="0"/>
        <v>0</v>
      </c>
      <c r="H39" s="125"/>
      <c r="I39" s="7"/>
      <c r="AJ39" s="98"/>
    </row>
    <row r="40" spans="2:36" ht="12.75" customHeight="1" x14ac:dyDescent="0.3">
      <c r="B40" s="106"/>
      <c r="C40" s="187"/>
      <c r="D40" s="176" t="s">
        <v>254</v>
      </c>
      <c r="E40" s="177"/>
      <c r="F40" s="124"/>
      <c r="G40" s="133"/>
      <c r="H40" s="125"/>
      <c r="I40" s="7"/>
      <c r="AJ40" s="98"/>
    </row>
    <row r="41" spans="2:36" ht="12.75" customHeight="1" x14ac:dyDescent="0.3">
      <c r="B41" s="106"/>
      <c r="C41" s="187"/>
      <c r="D41" s="176" t="s">
        <v>255</v>
      </c>
      <c r="E41" s="177"/>
      <c r="F41" s="124">
        <v>0.67623151000000004</v>
      </c>
      <c r="G41" s="133"/>
      <c r="H41" s="125">
        <v>2.9951330999999994</v>
      </c>
      <c r="I41" s="7"/>
      <c r="AJ41" s="98"/>
    </row>
    <row r="42" spans="2:36" ht="12.75" customHeight="1" x14ac:dyDescent="0.3">
      <c r="B42" s="106"/>
      <c r="C42" s="188"/>
      <c r="D42" s="176" t="s">
        <v>191</v>
      </c>
      <c r="E42" s="177"/>
      <c r="F42" s="124">
        <v>247.20157122679441</v>
      </c>
      <c r="G42" s="133">
        <f>H42-F42</f>
        <v>47.841487139578163</v>
      </c>
      <c r="H42" s="125">
        <f>SUM(H19:H23,H34:H41)</f>
        <v>295.04305836637258</v>
      </c>
      <c r="I42" s="7"/>
      <c r="AJ42" s="98"/>
    </row>
    <row r="43" spans="2:36" ht="33" customHeight="1" thickBot="1" x14ac:dyDescent="0.35">
      <c r="B43" s="106"/>
      <c r="C43" s="56" t="s">
        <v>192</v>
      </c>
      <c r="D43" s="178" t="s">
        <v>193</v>
      </c>
      <c r="E43" s="179"/>
      <c r="F43" s="126">
        <v>615.46760954331455</v>
      </c>
      <c r="G43" s="126">
        <f>H43-F43</f>
        <v>152.96105392151765</v>
      </c>
      <c r="H43" s="127">
        <f>H18+H42</f>
        <v>768.4286634648322</v>
      </c>
      <c r="I43" s="7"/>
      <c r="AJ43" s="98"/>
    </row>
    <row r="44" spans="2:36" ht="12.9" thickBot="1" x14ac:dyDescent="0.35">
      <c r="B44" s="106"/>
      <c r="C44" s="2"/>
      <c r="D44" s="180"/>
      <c r="E44" s="180"/>
      <c r="F44" s="4"/>
      <c r="G44" s="140"/>
      <c r="H44" s="4"/>
      <c r="I44" s="7"/>
      <c r="AJ44" s="98"/>
    </row>
    <row r="45" spans="2:36" x14ac:dyDescent="0.3">
      <c r="B45" s="106"/>
      <c r="C45" s="186" t="s">
        <v>263</v>
      </c>
      <c r="D45" s="181" t="s">
        <v>194</v>
      </c>
      <c r="E45" s="182"/>
      <c r="F45" s="132">
        <v>200.90586130050622</v>
      </c>
      <c r="G45" s="132">
        <f>H45-F45</f>
        <v>169.948654075006</v>
      </c>
      <c r="H45" s="128">
        <f>H50</f>
        <v>370.85451537551222</v>
      </c>
      <c r="I45" s="7"/>
      <c r="AJ45" s="98"/>
    </row>
    <row r="46" spans="2:36" ht="25.5" customHeight="1" x14ac:dyDescent="0.3">
      <c r="B46" s="106"/>
      <c r="C46" s="187"/>
      <c r="D46" s="172" t="s">
        <v>245</v>
      </c>
      <c r="E46" s="173"/>
      <c r="F46" s="133"/>
      <c r="G46" s="133"/>
      <c r="H46" s="125"/>
      <c r="I46" s="7"/>
      <c r="AJ46" s="98"/>
    </row>
    <row r="47" spans="2:36" ht="25.5" customHeight="1" x14ac:dyDescent="0.3">
      <c r="B47" s="106"/>
      <c r="C47" s="187"/>
      <c r="D47" s="172" t="s">
        <v>246</v>
      </c>
      <c r="E47" s="173"/>
      <c r="F47" s="133"/>
      <c r="G47" s="133"/>
      <c r="H47" s="125"/>
      <c r="I47" s="7"/>
      <c r="AJ47" s="98"/>
    </row>
    <row r="48" spans="2:36" ht="12.75" customHeight="1" x14ac:dyDescent="0.3">
      <c r="B48" s="106"/>
      <c r="C48" s="187"/>
      <c r="D48" s="172" t="s">
        <v>195</v>
      </c>
      <c r="E48" s="173"/>
      <c r="F48" s="133"/>
      <c r="G48" s="133"/>
      <c r="H48" s="125"/>
      <c r="I48" s="7"/>
      <c r="AJ48" s="98"/>
    </row>
    <row r="49" spans="2:36" ht="12.75" customHeight="1" x14ac:dyDescent="0.3">
      <c r="B49" s="106"/>
      <c r="C49" s="187"/>
      <c r="D49" s="172" t="s">
        <v>196</v>
      </c>
      <c r="E49" s="173"/>
      <c r="F49" s="133"/>
      <c r="G49" s="133"/>
      <c r="H49" s="125"/>
      <c r="I49" s="7"/>
      <c r="AJ49" s="98"/>
    </row>
    <row r="50" spans="2:36" ht="12.75" customHeight="1" x14ac:dyDescent="0.3">
      <c r="B50" s="106"/>
      <c r="C50" s="187"/>
      <c r="D50" s="172" t="s">
        <v>247</v>
      </c>
      <c r="E50" s="173"/>
      <c r="F50" s="133">
        <v>200.90586130050622</v>
      </c>
      <c r="G50" s="133">
        <f>H50-F50</f>
        <v>169.948654075006</v>
      </c>
      <c r="H50" s="125">
        <v>370.85451537551222</v>
      </c>
      <c r="I50" s="7"/>
      <c r="AJ50" s="98"/>
    </row>
    <row r="51" spans="2:36" ht="12.75" customHeight="1" x14ac:dyDescent="0.3">
      <c r="B51" s="106"/>
      <c r="C51" s="187"/>
      <c r="D51" s="172" t="s">
        <v>248</v>
      </c>
      <c r="E51" s="173"/>
      <c r="F51" s="133"/>
      <c r="G51" s="133"/>
      <c r="H51" s="125"/>
      <c r="I51" s="7"/>
      <c r="AJ51" s="98"/>
    </row>
    <row r="52" spans="2:36" ht="12.75" customHeight="1" x14ac:dyDescent="0.3">
      <c r="B52" s="106"/>
      <c r="C52" s="187"/>
      <c r="D52" s="172" t="s">
        <v>197</v>
      </c>
      <c r="E52" s="173"/>
      <c r="F52" s="133"/>
      <c r="G52" s="133"/>
      <c r="H52" s="125"/>
      <c r="I52" s="7"/>
      <c r="AJ52" s="98"/>
    </row>
    <row r="53" spans="2:36" ht="12.75" customHeight="1" x14ac:dyDescent="0.3">
      <c r="B53" s="106"/>
      <c r="C53" s="187"/>
      <c r="D53" s="172" t="s">
        <v>249</v>
      </c>
      <c r="E53" s="173"/>
      <c r="F53" s="133"/>
      <c r="G53" s="133"/>
      <c r="H53" s="125"/>
      <c r="I53" s="7"/>
      <c r="AJ53" s="98"/>
    </row>
    <row r="54" spans="2:36" x14ac:dyDescent="0.3">
      <c r="B54" s="106"/>
      <c r="C54" s="187"/>
      <c r="D54" s="176" t="s">
        <v>256</v>
      </c>
      <c r="E54" s="177"/>
      <c r="F54" s="133"/>
      <c r="G54" s="133"/>
      <c r="H54" s="125"/>
      <c r="I54" s="7"/>
      <c r="AJ54" s="98"/>
    </row>
    <row r="55" spans="2:36" ht="12.75" customHeight="1" x14ac:dyDescent="0.3">
      <c r="B55" s="106"/>
      <c r="C55" s="187"/>
      <c r="D55" s="172" t="s">
        <v>199</v>
      </c>
      <c r="E55" s="173"/>
      <c r="F55" s="133"/>
      <c r="G55" s="133"/>
      <c r="H55" s="125"/>
      <c r="I55" s="7"/>
      <c r="AJ55" s="98"/>
    </row>
    <row r="56" spans="2:36" ht="12.75" customHeight="1" x14ac:dyDescent="0.3">
      <c r="B56" s="106"/>
      <c r="C56" s="187"/>
      <c r="D56" s="172" t="s">
        <v>250</v>
      </c>
      <c r="E56" s="173"/>
      <c r="F56" s="133"/>
      <c r="G56" s="133"/>
      <c r="H56" s="125"/>
      <c r="I56" s="7"/>
      <c r="AJ56" s="98"/>
    </row>
    <row r="57" spans="2:36" ht="12.75" customHeight="1" x14ac:dyDescent="0.3">
      <c r="B57" s="6"/>
      <c r="C57" s="189" t="s">
        <v>200</v>
      </c>
      <c r="D57" s="176" t="s">
        <v>201</v>
      </c>
      <c r="E57" s="177"/>
      <c r="F57" s="133"/>
      <c r="G57" s="133"/>
      <c r="H57" s="125"/>
      <c r="I57" s="7"/>
    </row>
    <row r="58" spans="2:36" ht="11.25" customHeight="1" x14ac:dyDescent="0.3">
      <c r="B58" s="6"/>
      <c r="C58" s="187"/>
      <c r="D58" s="176" t="s">
        <v>202</v>
      </c>
      <c r="E58" s="177"/>
      <c r="F58" s="133"/>
      <c r="G58" s="133"/>
      <c r="H58" s="125"/>
      <c r="I58" s="7"/>
    </row>
    <row r="59" spans="2:36" ht="12.75" customHeight="1" x14ac:dyDescent="0.3">
      <c r="B59" s="6"/>
      <c r="C59" s="187"/>
      <c r="D59" s="176" t="s">
        <v>203</v>
      </c>
      <c r="E59" s="177"/>
      <c r="F59" s="133">
        <v>0.83605700000000005</v>
      </c>
      <c r="G59" s="133">
        <f>H59-F59</f>
        <v>-0.83605700000000005</v>
      </c>
      <c r="H59" s="125">
        <v>0</v>
      </c>
      <c r="I59" s="7"/>
    </row>
    <row r="60" spans="2:36" ht="12.75" customHeight="1" x14ac:dyDescent="0.3">
      <c r="B60" s="6"/>
      <c r="C60" s="187"/>
      <c r="D60" s="176" t="s">
        <v>204</v>
      </c>
      <c r="E60" s="177"/>
      <c r="F60" s="133"/>
      <c r="G60" s="133"/>
      <c r="H60" s="125"/>
      <c r="I60" s="7"/>
    </row>
    <row r="61" spans="2:36" x14ac:dyDescent="0.3">
      <c r="B61" s="6"/>
      <c r="C61" s="187"/>
      <c r="D61" s="176" t="s">
        <v>205</v>
      </c>
      <c r="E61" s="177"/>
      <c r="F61" s="133">
        <v>7.3365954899999997</v>
      </c>
      <c r="G61" s="133">
        <f t="shared" ref="G61:G62" si="1">H61-F61</f>
        <v>16.811938700000002</v>
      </c>
      <c r="H61" s="125">
        <v>24.148534190000003</v>
      </c>
      <c r="I61" s="7"/>
    </row>
    <row r="62" spans="2:36" ht="12.75" customHeight="1" x14ac:dyDescent="0.3">
      <c r="B62" s="6"/>
      <c r="C62" s="187"/>
      <c r="D62" s="176" t="s">
        <v>206</v>
      </c>
      <c r="E62" s="177"/>
      <c r="F62" s="133">
        <v>0.54294946999999982</v>
      </c>
      <c r="G62" s="133">
        <f t="shared" si="1"/>
        <v>-0.35880020999999984</v>
      </c>
      <c r="H62" s="125">
        <v>0.18414926000000001</v>
      </c>
      <c r="I62" s="7"/>
    </row>
    <row r="63" spans="2:36" ht="12.75" customHeight="1" x14ac:dyDescent="0.3">
      <c r="B63" s="6"/>
      <c r="C63" s="187"/>
      <c r="D63" s="176" t="s">
        <v>257</v>
      </c>
      <c r="E63" s="177"/>
      <c r="F63" s="134">
        <v>0.50186293999999998</v>
      </c>
      <c r="G63" s="133">
        <f>H63-F63</f>
        <v>0.27809147000000001</v>
      </c>
      <c r="H63" s="129">
        <v>0.77995440999999999</v>
      </c>
      <c r="I63" s="7"/>
    </row>
    <row r="64" spans="2:36" ht="12.75" customHeight="1" x14ac:dyDescent="0.3">
      <c r="B64" s="6"/>
      <c r="C64" s="188"/>
      <c r="D64" s="176" t="s">
        <v>258</v>
      </c>
      <c r="E64" s="177"/>
      <c r="F64" s="134"/>
      <c r="G64" s="134"/>
      <c r="H64" s="129"/>
      <c r="I64" s="7"/>
    </row>
    <row r="65" spans="2:9" ht="37.75" thickBot="1" x14ac:dyDescent="0.35">
      <c r="B65" s="6"/>
      <c r="C65" s="56" t="s">
        <v>207</v>
      </c>
      <c r="D65" s="178" t="s">
        <v>208</v>
      </c>
      <c r="E65" s="179"/>
      <c r="F65" s="135">
        <v>210.12332620050623</v>
      </c>
      <c r="G65" s="135">
        <f>H65-F65</f>
        <v>185.84382703500606</v>
      </c>
      <c r="H65" s="127">
        <f>SUM(H45,H54,H57:H64)</f>
        <v>395.96715323551228</v>
      </c>
      <c r="I65" s="7"/>
    </row>
    <row r="66" spans="2:9" ht="12.9" thickBot="1" x14ac:dyDescent="0.35">
      <c r="B66" s="6"/>
      <c r="C66" s="2"/>
      <c r="D66" s="180"/>
      <c r="E66" s="180"/>
      <c r="F66" s="4"/>
      <c r="G66" s="140"/>
      <c r="H66" s="4"/>
      <c r="I66" s="7"/>
    </row>
    <row r="67" spans="2:9" ht="29.25" customHeight="1" thickBot="1" x14ac:dyDescent="0.35">
      <c r="B67" s="6"/>
      <c r="C67" s="44"/>
      <c r="D67" s="190" t="s">
        <v>209</v>
      </c>
      <c r="E67" s="191"/>
      <c r="F67" s="136">
        <v>405.34428334280835</v>
      </c>
      <c r="G67" s="136">
        <f>H67-F67</f>
        <v>-32.88277311348844</v>
      </c>
      <c r="H67" s="131">
        <f>H43-H65</f>
        <v>372.46151022931991</v>
      </c>
      <c r="I67" s="7"/>
    </row>
    <row r="68" spans="2:9" ht="12.9" thickBot="1" x14ac:dyDescent="0.35">
      <c r="B68" s="12"/>
      <c r="C68" s="13"/>
      <c r="D68" s="14"/>
      <c r="E68" s="14"/>
      <c r="F68" s="15"/>
      <c r="G68" s="130"/>
      <c r="H68" s="130"/>
      <c r="I68" s="16"/>
    </row>
    <row r="69" spans="2:9" x14ac:dyDescent="0.3">
      <c r="C69" s="19"/>
      <c r="D69" s="20"/>
      <c r="E69" s="20"/>
    </row>
    <row r="70" spans="2:9" x14ac:dyDescent="0.3">
      <c r="C70" s="21"/>
      <c r="D70" s="22"/>
      <c r="E70" s="22"/>
    </row>
    <row r="71" spans="2:9" x14ac:dyDescent="0.3">
      <c r="C71" s="19"/>
      <c r="D71" s="20"/>
      <c r="E71" s="20"/>
    </row>
    <row r="72" spans="2:9" x14ac:dyDescent="0.3">
      <c r="C72" s="19"/>
      <c r="D72" s="20"/>
      <c r="E72" s="20"/>
    </row>
    <row r="73" spans="2:9" x14ac:dyDescent="0.3">
      <c r="C73" s="23"/>
      <c r="D73" s="24"/>
      <c r="E73" s="24"/>
    </row>
    <row r="74" spans="2:9" x14ac:dyDescent="0.3">
      <c r="C74" s="23"/>
      <c r="D74" s="24"/>
      <c r="E74" s="24"/>
    </row>
    <row r="75" spans="2:9" x14ac:dyDescent="0.3">
      <c r="C75" s="23"/>
      <c r="D75" s="24"/>
      <c r="E75" s="24"/>
    </row>
    <row r="76" spans="2:9" x14ac:dyDescent="0.3">
      <c r="C76" s="25"/>
      <c r="D76" s="26"/>
      <c r="E76" s="26"/>
    </row>
    <row r="77" spans="2:9" x14ac:dyDescent="0.3">
      <c r="C77" s="185"/>
      <c r="D77" s="27"/>
      <c r="E77" s="27"/>
    </row>
    <row r="78" spans="2:9" x14ac:dyDescent="0.3">
      <c r="C78" s="185"/>
      <c r="D78" s="27"/>
      <c r="E78" s="27"/>
    </row>
    <row r="79" spans="2:9" x14ac:dyDescent="0.3">
      <c r="C79" s="185"/>
      <c r="D79" s="27"/>
      <c r="E79" s="27"/>
    </row>
    <row r="80" spans="2:9" x14ac:dyDescent="0.3">
      <c r="C80" s="185"/>
      <c r="D80" s="27"/>
      <c r="E80" s="27"/>
    </row>
    <row r="81" spans="3:5" x14ac:dyDescent="0.3">
      <c r="C81" s="185"/>
      <c r="D81" s="27"/>
      <c r="E81" s="27"/>
    </row>
    <row r="82" spans="3:5" x14ac:dyDescent="0.3">
      <c r="C82" s="185"/>
      <c r="D82" s="27"/>
      <c r="E82" s="27"/>
    </row>
    <row r="83" spans="3:5" x14ac:dyDescent="0.3">
      <c r="C83" s="185"/>
      <c r="D83" s="27"/>
      <c r="E83" s="27"/>
    </row>
    <row r="84" spans="3:5" x14ac:dyDescent="0.3">
      <c r="C84" s="185"/>
      <c r="D84" s="27"/>
      <c r="E84" s="27"/>
    </row>
    <row r="85" spans="3:5" x14ac:dyDescent="0.3">
      <c r="C85" s="185"/>
      <c r="D85" s="27"/>
      <c r="E85" s="27"/>
    </row>
    <row r="86" spans="3:5" x14ac:dyDescent="0.3">
      <c r="C86" s="185"/>
      <c r="D86" s="27"/>
      <c r="E86" s="27"/>
    </row>
    <row r="87" spans="3:5" x14ac:dyDescent="0.3">
      <c r="C87" s="185"/>
      <c r="D87" s="27"/>
      <c r="E87" s="27"/>
    </row>
    <row r="88" spans="3:5" x14ac:dyDescent="0.3">
      <c r="C88" s="185"/>
      <c r="D88" s="27"/>
      <c r="E88" s="27"/>
    </row>
    <row r="89" spans="3:5" x14ac:dyDescent="0.3">
      <c r="C89" s="25"/>
      <c r="D89" s="26"/>
      <c r="E89" s="26"/>
    </row>
    <row r="90" spans="3:5" x14ac:dyDescent="0.3">
      <c r="C90" s="185"/>
      <c r="D90" s="27"/>
      <c r="E90" s="27"/>
    </row>
    <row r="91" spans="3:5" x14ac:dyDescent="0.3">
      <c r="C91" s="185"/>
      <c r="D91" s="27"/>
      <c r="E91" s="27"/>
    </row>
    <row r="92" spans="3:5" x14ac:dyDescent="0.3">
      <c r="C92" s="185"/>
      <c r="D92" s="27"/>
      <c r="E92" s="27"/>
    </row>
    <row r="93" spans="3:5" x14ac:dyDescent="0.3">
      <c r="C93" s="185"/>
      <c r="D93" s="27"/>
      <c r="E93" s="27"/>
    </row>
    <row r="94" spans="3:5" x14ac:dyDescent="0.3">
      <c r="C94" s="185"/>
      <c r="D94" s="27"/>
      <c r="E94" s="27"/>
    </row>
    <row r="95" spans="3:5" x14ac:dyDescent="0.3">
      <c r="C95" s="25"/>
      <c r="D95" s="26"/>
      <c r="E95" s="26"/>
    </row>
    <row r="96" spans="3:5" x14ac:dyDescent="0.3">
      <c r="C96" s="185"/>
      <c r="D96" s="27"/>
      <c r="E96" s="27"/>
    </row>
    <row r="97" spans="3:5" x14ac:dyDescent="0.3">
      <c r="C97" s="185"/>
      <c r="D97" s="27"/>
      <c r="E97" s="27"/>
    </row>
    <row r="98" spans="3:5" x14ac:dyDescent="0.3">
      <c r="C98" s="185"/>
      <c r="D98" s="27"/>
      <c r="E98" s="27"/>
    </row>
    <row r="99" spans="3:5" x14ac:dyDescent="0.3">
      <c r="C99" s="185"/>
      <c r="D99" s="27"/>
      <c r="E99" s="27"/>
    </row>
    <row r="100" spans="3:5" x14ac:dyDescent="0.3">
      <c r="C100" s="185"/>
      <c r="D100" s="27"/>
      <c r="E100" s="27"/>
    </row>
    <row r="101" spans="3:5" x14ac:dyDescent="0.3">
      <c r="C101" s="185"/>
      <c r="D101" s="27"/>
      <c r="E101" s="27"/>
    </row>
    <row r="102" spans="3:5" x14ac:dyDescent="0.3">
      <c r="C102" s="185"/>
      <c r="D102" s="27"/>
      <c r="E102" s="27"/>
    </row>
    <row r="103" spans="3:5" x14ac:dyDescent="0.3">
      <c r="C103" s="185"/>
      <c r="D103" s="27"/>
      <c r="E103" s="27"/>
    </row>
    <row r="104" spans="3:5" x14ac:dyDescent="0.3">
      <c r="C104" s="185"/>
      <c r="D104" s="27"/>
      <c r="E104" s="27"/>
    </row>
    <row r="105" spans="3:5" x14ac:dyDescent="0.3">
      <c r="C105" s="185"/>
      <c r="D105" s="27"/>
      <c r="E105" s="27"/>
    </row>
    <row r="106" spans="3:5" x14ac:dyDescent="0.3">
      <c r="C106" s="185"/>
      <c r="D106" s="27"/>
      <c r="E106" s="27"/>
    </row>
    <row r="107" spans="3:5" x14ac:dyDescent="0.3">
      <c r="C107" s="185"/>
      <c r="D107" s="27"/>
      <c r="E107" s="27"/>
    </row>
    <row r="108" spans="3:5" x14ac:dyDescent="0.3">
      <c r="C108" s="185"/>
      <c r="D108" s="27"/>
      <c r="E108" s="27"/>
    </row>
    <row r="109" spans="3:5" x14ac:dyDescent="0.3">
      <c r="C109" s="185"/>
      <c r="D109" s="27"/>
      <c r="E109" s="27"/>
    </row>
    <row r="110" spans="3:5" x14ac:dyDescent="0.3">
      <c r="C110" s="185"/>
      <c r="D110" s="27"/>
      <c r="E110" s="27"/>
    </row>
    <row r="111" spans="3:5" x14ac:dyDescent="0.3">
      <c r="C111" s="25"/>
      <c r="D111" s="26"/>
      <c r="E111" s="26"/>
    </row>
    <row r="112" spans="3:5" x14ac:dyDescent="0.3">
      <c r="C112" s="185"/>
      <c r="D112" s="27"/>
      <c r="E112" s="27"/>
    </row>
    <row r="113" spans="3:5" x14ac:dyDescent="0.3">
      <c r="C113" s="185"/>
      <c r="D113" s="27"/>
      <c r="E113" s="27"/>
    </row>
    <row r="114" spans="3:5" x14ac:dyDescent="0.3">
      <c r="C114" s="185"/>
      <c r="D114" s="27"/>
      <c r="E114" s="27"/>
    </row>
    <row r="115" spans="3:5" x14ac:dyDescent="0.3">
      <c r="C115" s="185"/>
      <c r="D115" s="27"/>
      <c r="E115" s="27"/>
    </row>
    <row r="116" spans="3:5" x14ac:dyDescent="0.3">
      <c r="C116" s="185"/>
      <c r="D116" s="27"/>
      <c r="E116" s="27"/>
    </row>
    <row r="117" spans="3:5" x14ac:dyDescent="0.3">
      <c r="C117" s="185"/>
      <c r="D117" s="27"/>
      <c r="E117" s="27"/>
    </row>
    <row r="118" spans="3:5" x14ac:dyDescent="0.3">
      <c r="C118" s="185"/>
      <c r="D118" s="27"/>
      <c r="E118" s="27"/>
    </row>
    <row r="119" spans="3:5" x14ac:dyDescent="0.3">
      <c r="C119" s="185"/>
      <c r="D119" s="27"/>
      <c r="E119" s="27"/>
    </row>
    <row r="120" spans="3:5" x14ac:dyDescent="0.3">
      <c r="C120" s="185"/>
      <c r="D120" s="27"/>
      <c r="E120" s="27"/>
    </row>
    <row r="121" spans="3:5" x14ac:dyDescent="0.3">
      <c r="C121" s="185"/>
      <c r="D121" s="27"/>
      <c r="E121" s="27"/>
    </row>
    <row r="122" spans="3:5" x14ac:dyDescent="0.3">
      <c r="C122" s="185"/>
      <c r="D122" s="27"/>
      <c r="E122" s="27"/>
    </row>
    <row r="123" spans="3:5" x14ac:dyDescent="0.3">
      <c r="C123" s="185"/>
      <c r="D123" s="27"/>
      <c r="E123" s="27"/>
    </row>
    <row r="124" spans="3:5" x14ac:dyDescent="0.3">
      <c r="C124" s="185"/>
      <c r="D124" s="27"/>
      <c r="E124" s="27"/>
    </row>
    <row r="125" spans="3:5" x14ac:dyDescent="0.3">
      <c r="C125" s="185"/>
      <c r="D125" s="27"/>
      <c r="E125" s="27"/>
    </row>
    <row r="126" spans="3:5" x14ac:dyDescent="0.3">
      <c r="C126" s="185"/>
      <c r="D126" s="27"/>
      <c r="E126" s="27"/>
    </row>
    <row r="127" spans="3:5" x14ac:dyDescent="0.3">
      <c r="C127" s="185"/>
      <c r="D127" s="27"/>
      <c r="E127" s="27"/>
    </row>
    <row r="128" spans="3:5" x14ac:dyDescent="0.3">
      <c r="C128" s="185"/>
      <c r="D128" s="27"/>
      <c r="E128" s="27"/>
    </row>
    <row r="129" spans="3:5" x14ac:dyDescent="0.3">
      <c r="C129" s="185"/>
      <c r="D129" s="27"/>
      <c r="E129" s="27"/>
    </row>
    <row r="130" spans="3:5" x14ac:dyDescent="0.3">
      <c r="C130" s="185"/>
      <c r="D130" s="27"/>
      <c r="E130" s="27"/>
    </row>
    <row r="131" spans="3:5" x14ac:dyDescent="0.3">
      <c r="C131" s="185"/>
      <c r="D131" s="27"/>
      <c r="E131" s="27"/>
    </row>
    <row r="132" spans="3:5" x14ac:dyDescent="0.3">
      <c r="C132" s="185"/>
      <c r="D132" s="27"/>
      <c r="E132" s="27"/>
    </row>
    <row r="133" spans="3:5" x14ac:dyDescent="0.3">
      <c r="C133" s="185"/>
      <c r="D133" s="27"/>
      <c r="E133" s="27"/>
    </row>
    <row r="134" spans="3:5" x14ac:dyDescent="0.3">
      <c r="C134" s="185"/>
      <c r="D134" s="27"/>
      <c r="E134" s="27"/>
    </row>
    <row r="135" spans="3:5" x14ac:dyDescent="0.3">
      <c r="C135" s="185"/>
      <c r="D135" s="27"/>
      <c r="E135" s="27"/>
    </row>
    <row r="136" spans="3:5" x14ac:dyDescent="0.3">
      <c r="C136" s="185"/>
      <c r="D136" s="27"/>
      <c r="E136" s="27"/>
    </row>
    <row r="137" spans="3:5" x14ac:dyDescent="0.3">
      <c r="C137" s="185"/>
      <c r="D137" s="27"/>
      <c r="E137" s="27"/>
    </row>
    <row r="138" spans="3:5" x14ac:dyDescent="0.3">
      <c r="C138" s="185"/>
      <c r="D138" s="27"/>
      <c r="E138" s="27"/>
    </row>
    <row r="139" spans="3:5" x14ac:dyDescent="0.3">
      <c r="C139" s="25"/>
      <c r="D139" s="26"/>
      <c r="E139" s="26"/>
    </row>
    <row r="140" spans="3:5" x14ac:dyDescent="0.3">
      <c r="C140" s="25"/>
      <c r="D140" s="26"/>
      <c r="E140" s="26"/>
    </row>
    <row r="141" spans="3:5" x14ac:dyDescent="0.3">
      <c r="C141" s="185"/>
      <c r="D141" s="27"/>
      <c r="E141" s="27"/>
    </row>
    <row r="142" spans="3:5" x14ac:dyDescent="0.3">
      <c r="C142" s="185"/>
      <c r="D142" s="27"/>
      <c r="E142" s="27"/>
    </row>
    <row r="143" spans="3:5" x14ac:dyDescent="0.3">
      <c r="C143" s="185"/>
      <c r="D143" s="27"/>
      <c r="E143" s="27"/>
    </row>
    <row r="144" spans="3:5" x14ac:dyDescent="0.3">
      <c r="C144" s="185"/>
      <c r="D144" s="27"/>
      <c r="E144" s="27"/>
    </row>
    <row r="145" spans="3:5" x14ac:dyDescent="0.3">
      <c r="C145" s="185"/>
      <c r="D145" s="27"/>
      <c r="E145" s="27"/>
    </row>
    <row r="146" spans="3:5" x14ac:dyDescent="0.3">
      <c r="C146" s="185"/>
      <c r="D146" s="27"/>
      <c r="E146" s="27"/>
    </row>
    <row r="147" spans="3:5" x14ac:dyDescent="0.3">
      <c r="C147" s="185"/>
      <c r="D147" s="27"/>
      <c r="E147" s="27"/>
    </row>
    <row r="148" spans="3:5" x14ac:dyDescent="0.3">
      <c r="C148" s="185"/>
      <c r="D148" s="27"/>
      <c r="E148" s="27"/>
    </row>
    <row r="149" spans="3:5" x14ac:dyDescent="0.3">
      <c r="C149" s="185"/>
      <c r="D149" s="27"/>
      <c r="E149" s="27"/>
    </row>
    <row r="150" spans="3:5" x14ac:dyDescent="0.3">
      <c r="C150" s="185"/>
      <c r="D150" s="27"/>
      <c r="E150" s="27"/>
    </row>
    <row r="151" spans="3:5" x14ac:dyDescent="0.3">
      <c r="C151" s="185"/>
      <c r="D151" s="27"/>
      <c r="E151" s="27"/>
    </row>
    <row r="152" spans="3:5" x14ac:dyDescent="0.3">
      <c r="C152" s="185"/>
      <c r="D152" s="27"/>
      <c r="E152" s="27"/>
    </row>
    <row r="153" spans="3:5" x14ac:dyDescent="0.3">
      <c r="C153" s="185"/>
      <c r="D153" s="27"/>
      <c r="E153" s="27"/>
    </row>
    <row r="154" spans="3:5" x14ac:dyDescent="0.3">
      <c r="C154" s="185"/>
      <c r="D154" s="27"/>
      <c r="E154" s="27"/>
    </row>
    <row r="155" spans="3:5" x14ac:dyDescent="0.3">
      <c r="C155" s="185"/>
      <c r="D155" s="27"/>
      <c r="E155" s="27"/>
    </row>
    <row r="156" spans="3:5" x14ac:dyDescent="0.3">
      <c r="C156" s="185"/>
      <c r="D156" s="27"/>
      <c r="E156" s="27"/>
    </row>
    <row r="157" spans="3:5" x14ac:dyDescent="0.3">
      <c r="C157" s="185"/>
      <c r="D157" s="27"/>
      <c r="E157" s="27"/>
    </row>
    <row r="158" spans="3:5" x14ac:dyDescent="0.3">
      <c r="C158" s="25"/>
      <c r="D158" s="26"/>
      <c r="E158" s="26"/>
    </row>
    <row r="159" spans="3:5" x14ac:dyDescent="0.3">
      <c r="C159" s="185"/>
      <c r="D159" s="27"/>
      <c r="E159" s="27"/>
    </row>
    <row r="160" spans="3:5" x14ac:dyDescent="0.3">
      <c r="C160" s="185"/>
      <c r="D160" s="27"/>
      <c r="E160" s="27"/>
    </row>
    <row r="161" spans="3:5" x14ac:dyDescent="0.3">
      <c r="C161" s="185"/>
      <c r="D161" s="27"/>
      <c r="E161" s="27"/>
    </row>
    <row r="162" spans="3:5" x14ac:dyDescent="0.3">
      <c r="C162" s="185"/>
      <c r="D162" s="27"/>
      <c r="E162" s="27"/>
    </row>
    <row r="163" spans="3:5" x14ac:dyDescent="0.3">
      <c r="C163" s="185"/>
      <c r="D163" s="27"/>
      <c r="E163" s="27"/>
    </row>
    <row r="164" spans="3:5" x14ac:dyDescent="0.3">
      <c r="C164" s="185"/>
      <c r="D164" s="27"/>
      <c r="E164" s="27"/>
    </row>
    <row r="165" spans="3:5" x14ac:dyDescent="0.3">
      <c r="C165" s="185"/>
      <c r="D165" s="27"/>
      <c r="E165" s="27"/>
    </row>
    <row r="166" spans="3:5" x14ac:dyDescent="0.3">
      <c r="C166" s="185"/>
      <c r="D166" s="27"/>
      <c r="E166" s="27"/>
    </row>
    <row r="167" spans="3:5" x14ac:dyDescent="0.3">
      <c r="C167" s="185"/>
      <c r="D167" s="27"/>
      <c r="E167" s="27"/>
    </row>
    <row r="168" spans="3:5" x14ac:dyDescent="0.3">
      <c r="C168" s="185"/>
      <c r="D168" s="27"/>
      <c r="E168" s="27"/>
    </row>
    <row r="169" spans="3:5" x14ac:dyDescent="0.3">
      <c r="C169" s="185"/>
      <c r="D169" s="27"/>
      <c r="E169" s="27"/>
    </row>
    <row r="170" spans="3:5" x14ac:dyDescent="0.3">
      <c r="C170" s="25"/>
      <c r="D170" s="26"/>
      <c r="E170" s="26"/>
    </row>
    <row r="171" spans="3:5" x14ac:dyDescent="0.3">
      <c r="C171" s="185"/>
      <c r="D171" s="27"/>
      <c r="E171" s="27"/>
    </row>
    <row r="172" spans="3:5" x14ac:dyDescent="0.3">
      <c r="C172" s="185"/>
      <c r="D172" s="27"/>
      <c r="E172" s="27"/>
    </row>
    <row r="173" spans="3:5" x14ac:dyDescent="0.3">
      <c r="C173" s="185"/>
      <c r="D173" s="27"/>
      <c r="E173" s="27"/>
    </row>
    <row r="174" spans="3:5" x14ac:dyDescent="0.3">
      <c r="C174" s="185"/>
      <c r="D174" s="27"/>
      <c r="E174" s="27"/>
    </row>
    <row r="175" spans="3:5" x14ac:dyDescent="0.3">
      <c r="C175" s="185"/>
      <c r="D175" s="27"/>
      <c r="E175" s="27"/>
    </row>
    <row r="176" spans="3:5" x14ac:dyDescent="0.3">
      <c r="C176" s="28"/>
      <c r="D176" s="29"/>
      <c r="E176" s="29"/>
    </row>
    <row r="177" spans="3:5" x14ac:dyDescent="0.3">
      <c r="C177" s="185"/>
      <c r="D177" s="27"/>
      <c r="E177" s="27"/>
    </row>
    <row r="178" spans="3:5" x14ac:dyDescent="0.3">
      <c r="C178" s="185"/>
      <c r="D178" s="27"/>
      <c r="E178" s="27"/>
    </row>
    <row r="179" spans="3:5" x14ac:dyDescent="0.3">
      <c r="C179" s="185"/>
      <c r="D179" s="27"/>
      <c r="E179" s="27"/>
    </row>
    <row r="180" spans="3:5" x14ac:dyDescent="0.3">
      <c r="C180" s="30"/>
      <c r="D180" s="31"/>
      <c r="E180" s="31"/>
    </row>
    <row r="181" spans="3:5" x14ac:dyDescent="0.3">
      <c r="C181" s="185"/>
      <c r="D181" s="27"/>
      <c r="E181" s="27"/>
    </row>
    <row r="182" spans="3:5" x14ac:dyDescent="0.3">
      <c r="C182" s="185"/>
      <c r="D182" s="27"/>
      <c r="E182" s="27"/>
    </row>
    <row r="183" spans="3:5" x14ac:dyDescent="0.3">
      <c r="C183" s="185"/>
      <c r="D183" s="27"/>
      <c r="E183" s="27"/>
    </row>
    <row r="184" spans="3:5" x14ac:dyDescent="0.3">
      <c r="C184" s="185"/>
      <c r="D184" s="27"/>
      <c r="E184" s="27"/>
    </row>
    <row r="185" spans="3:5" x14ac:dyDescent="0.3">
      <c r="C185" s="185"/>
      <c r="D185" s="27"/>
      <c r="E185" s="27"/>
    </row>
    <row r="186" spans="3:5" x14ac:dyDescent="0.3">
      <c r="C186" s="185"/>
      <c r="D186" s="27"/>
      <c r="E186" s="27"/>
    </row>
    <row r="187" spans="3:5" x14ac:dyDescent="0.3">
      <c r="C187" s="185"/>
      <c r="D187" s="27"/>
      <c r="E187" s="27"/>
    </row>
    <row r="188" spans="3:5" x14ac:dyDescent="0.3">
      <c r="C188" s="185"/>
      <c r="D188" s="27"/>
      <c r="E188" s="27"/>
    </row>
    <row r="189" spans="3:5" x14ac:dyDescent="0.3">
      <c r="C189" s="185"/>
      <c r="D189" s="27"/>
      <c r="E189" s="27"/>
    </row>
    <row r="190" spans="3:5" x14ac:dyDescent="0.3">
      <c r="C190" s="185"/>
      <c r="D190" s="27"/>
      <c r="E190" s="27"/>
    </row>
    <row r="191" spans="3:5" x14ac:dyDescent="0.3">
      <c r="C191" s="185"/>
      <c r="D191" s="27"/>
      <c r="E191" s="27"/>
    </row>
    <row r="192" spans="3:5" x14ac:dyDescent="0.3">
      <c r="C192" s="185"/>
      <c r="D192" s="27"/>
      <c r="E192" s="27"/>
    </row>
    <row r="193" spans="3:5" x14ac:dyDescent="0.3">
      <c r="C193" s="30"/>
      <c r="D193" s="31"/>
      <c r="E193" s="31"/>
    </row>
    <row r="194" spans="3:5" x14ac:dyDescent="0.3">
      <c r="C194" s="185"/>
      <c r="D194" s="27"/>
      <c r="E194" s="27"/>
    </row>
    <row r="195" spans="3:5" x14ac:dyDescent="0.3">
      <c r="C195" s="185"/>
      <c r="D195" s="27"/>
      <c r="E195" s="27"/>
    </row>
    <row r="196" spans="3:5" x14ac:dyDescent="0.3">
      <c r="C196" s="185"/>
      <c r="D196" s="27"/>
      <c r="E196" s="27"/>
    </row>
    <row r="197" spans="3:5" x14ac:dyDescent="0.3">
      <c r="C197" s="185"/>
      <c r="D197" s="27"/>
      <c r="E197" s="27"/>
    </row>
    <row r="198" spans="3:5" x14ac:dyDescent="0.3">
      <c r="C198" s="185"/>
      <c r="D198" s="27"/>
      <c r="E198" s="27"/>
    </row>
    <row r="199" spans="3:5" x14ac:dyDescent="0.3">
      <c r="C199" s="185"/>
      <c r="D199" s="27"/>
      <c r="E199" s="27"/>
    </row>
    <row r="200" spans="3:5" x14ac:dyDescent="0.3">
      <c r="C200" s="185"/>
      <c r="D200" s="27"/>
      <c r="E200" s="27"/>
    </row>
    <row r="201" spans="3:5" x14ac:dyDescent="0.3">
      <c r="C201" s="185"/>
      <c r="D201" s="27"/>
      <c r="E201" s="27"/>
    </row>
    <row r="202" spans="3:5" x14ac:dyDescent="0.3">
      <c r="C202" s="185"/>
      <c r="D202" s="27"/>
      <c r="E202" s="27"/>
    </row>
    <row r="203" spans="3:5" x14ac:dyDescent="0.3">
      <c r="C203" s="185"/>
      <c r="D203" s="27"/>
      <c r="E203" s="27"/>
    </row>
    <row r="204" spans="3:5" x14ac:dyDescent="0.3">
      <c r="C204" s="185"/>
      <c r="D204" s="27"/>
      <c r="E204" s="27"/>
    </row>
    <row r="205" spans="3:5" x14ac:dyDescent="0.3">
      <c r="C205" s="185"/>
      <c r="D205" s="27"/>
      <c r="E205" s="27"/>
    </row>
    <row r="206" spans="3:5" x14ac:dyDescent="0.3">
      <c r="C206" s="30"/>
      <c r="D206" s="31"/>
      <c r="E206" s="31"/>
    </row>
    <row r="207" spans="3:5" x14ac:dyDescent="0.3">
      <c r="C207" s="185"/>
      <c r="D207" s="27"/>
      <c r="E207" s="27"/>
    </row>
    <row r="208" spans="3:5" x14ac:dyDescent="0.3">
      <c r="C208" s="185"/>
      <c r="D208" s="27"/>
      <c r="E208" s="27"/>
    </row>
    <row r="209" spans="3:5" x14ac:dyDescent="0.3">
      <c r="C209" s="185"/>
      <c r="D209" s="27"/>
      <c r="E209" s="27"/>
    </row>
    <row r="210" spans="3:5" x14ac:dyDescent="0.3">
      <c r="C210" s="185"/>
      <c r="D210" s="27"/>
      <c r="E210" s="27"/>
    </row>
  </sheetData>
  <mergeCells count="77">
    <mergeCell ref="D65:E65"/>
    <mergeCell ref="D67:E67"/>
    <mergeCell ref="D64:E64"/>
    <mergeCell ref="D58:E58"/>
    <mergeCell ref="D59:E59"/>
    <mergeCell ref="D60:E60"/>
    <mergeCell ref="D62:E62"/>
    <mergeCell ref="D66:E66"/>
    <mergeCell ref="D42:E42"/>
    <mergeCell ref="D37:E37"/>
    <mergeCell ref="D56:E56"/>
    <mergeCell ref="D63:E63"/>
    <mergeCell ref="D57:E57"/>
    <mergeCell ref="D61:E61"/>
    <mergeCell ref="D54:E54"/>
    <mergeCell ref="D53:E53"/>
    <mergeCell ref="C96:C110"/>
    <mergeCell ref="C77:C88"/>
    <mergeCell ref="C90:C94"/>
    <mergeCell ref="C45:C56"/>
    <mergeCell ref="C7:C18"/>
    <mergeCell ref="C19:C42"/>
    <mergeCell ref="C57:C64"/>
    <mergeCell ref="C194:C205"/>
    <mergeCell ref="C207:C210"/>
    <mergeCell ref="C112:C138"/>
    <mergeCell ref="C141:C157"/>
    <mergeCell ref="C159:C169"/>
    <mergeCell ref="C171:C175"/>
    <mergeCell ref="C177:C179"/>
    <mergeCell ref="C181:C192"/>
    <mergeCell ref="C3:E3"/>
    <mergeCell ref="D20:E20"/>
    <mergeCell ref="D19:E19"/>
    <mergeCell ref="D7:E7"/>
    <mergeCell ref="D8:E8"/>
    <mergeCell ref="D9:E9"/>
    <mergeCell ref="D10:E10"/>
    <mergeCell ref="D11:E11"/>
    <mergeCell ref="D12:E12"/>
    <mergeCell ref="D13:E13"/>
    <mergeCell ref="D18:E18"/>
    <mergeCell ref="D14:E14"/>
    <mergeCell ref="D17:E17"/>
    <mergeCell ref="D15:E15"/>
    <mergeCell ref="D30:E30"/>
    <mergeCell ref="D28:E28"/>
    <mergeCell ref="D46:E46"/>
    <mergeCell ref="D47:E47"/>
    <mergeCell ref="D52:E52"/>
    <mergeCell ref="D31:E31"/>
    <mergeCell ref="D43:E43"/>
    <mergeCell ref="D44:E44"/>
    <mergeCell ref="D45:E45"/>
    <mergeCell ref="D34:E34"/>
    <mergeCell ref="D35:E35"/>
    <mergeCell ref="D36:E36"/>
    <mergeCell ref="D40:E40"/>
    <mergeCell ref="D41:E41"/>
    <mergeCell ref="D38:E38"/>
    <mergeCell ref="D39:E39"/>
    <mergeCell ref="D29:E29"/>
    <mergeCell ref="D55:E55"/>
    <mergeCell ref="D16:E16"/>
    <mergeCell ref="D48:E48"/>
    <mergeCell ref="D49:E49"/>
    <mergeCell ref="D50:E50"/>
    <mergeCell ref="D51:E51"/>
    <mergeCell ref="D21:E21"/>
    <mergeCell ref="D23:E23"/>
    <mergeCell ref="D24:E24"/>
    <mergeCell ref="D26:E26"/>
    <mergeCell ref="D27:E27"/>
    <mergeCell ref="D25:E25"/>
    <mergeCell ref="D22:E22"/>
    <mergeCell ref="D32:E32"/>
    <mergeCell ref="D33:E33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43"/>
  <sheetViews>
    <sheetView tabSelected="1" view="pageBreakPreview" zoomScale="115" zoomScaleNormal="115" zoomScaleSheetLayoutView="115" workbookViewId="0">
      <selection activeCell="G15" sqref="G15"/>
    </sheetView>
  </sheetViews>
  <sheetFormatPr defaultColWidth="11.3828125" defaultRowHeight="12.45" x14ac:dyDescent="0.3"/>
  <cols>
    <col min="1" max="1" width="11.3828125" style="32"/>
    <col min="2" max="2" width="3.53515625" style="32" customWidth="1"/>
    <col min="3" max="3" width="14.3046875" style="32" customWidth="1"/>
    <col min="4" max="4" width="46.61328125" style="32" bestFit="1" customWidth="1"/>
    <col min="5" max="5" width="17.3828125" style="32" bestFit="1" customWidth="1"/>
    <col min="6" max="6" width="17.3828125" style="32" customWidth="1"/>
    <col min="7" max="7" width="18.3828125" style="32" bestFit="1" customWidth="1"/>
    <col min="8" max="9" width="3.53515625" style="17" customWidth="1"/>
    <col min="10" max="16384" width="11.3828125" style="32"/>
  </cols>
  <sheetData>
    <row r="1" spans="2:36" ht="15.45" x14ac:dyDescent="0.4">
      <c r="B1" s="193"/>
      <c r="C1" s="194"/>
      <c r="D1" s="194"/>
      <c r="E1" s="194"/>
      <c r="F1" s="194"/>
      <c r="G1" s="194"/>
      <c r="H1" s="194"/>
      <c r="I1" s="42"/>
    </row>
    <row r="2" spans="2:36" ht="12.9" thickBot="1" x14ac:dyDescent="0.35">
      <c r="B2" s="103"/>
      <c r="C2" s="104"/>
      <c r="D2" s="104"/>
      <c r="E2" s="104"/>
      <c r="F2" s="104"/>
      <c r="G2" s="104"/>
      <c r="H2" s="10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6"/>
    </row>
    <row r="3" spans="2:36" ht="37.5" customHeight="1" x14ac:dyDescent="0.3">
      <c r="B3" s="106"/>
      <c r="C3" s="202" t="s">
        <v>210</v>
      </c>
      <c r="D3" s="202"/>
      <c r="E3" s="1"/>
      <c r="F3" s="1"/>
      <c r="G3" s="117" t="s">
        <v>242</v>
      </c>
      <c r="H3" s="33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98"/>
    </row>
    <row r="4" spans="2:36" ht="25.3" thickBot="1" x14ac:dyDescent="0.35">
      <c r="B4" s="106"/>
      <c r="C4" s="1"/>
      <c r="D4" s="1"/>
      <c r="E4" s="1"/>
      <c r="F4" s="1"/>
      <c r="G4" s="93" t="s">
        <v>239</v>
      </c>
      <c r="H4" s="33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98"/>
    </row>
    <row r="5" spans="2:36" ht="12.9" thickBot="1" x14ac:dyDescent="0.35">
      <c r="B5" s="106"/>
      <c r="C5" s="4"/>
      <c r="D5" s="4"/>
      <c r="E5" s="1"/>
      <c r="F5" s="1"/>
      <c r="G5" s="1"/>
      <c r="H5" s="3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98"/>
    </row>
    <row r="6" spans="2:36" ht="24.9" x14ac:dyDescent="0.3">
      <c r="B6" s="106"/>
      <c r="C6" s="9"/>
      <c r="D6" s="4"/>
      <c r="E6" s="91" t="s">
        <v>237</v>
      </c>
      <c r="F6" s="40" t="s">
        <v>211</v>
      </c>
      <c r="G6" s="92" t="s">
        <v>238</v>
      </c>
      <c r="H6" s="3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98"/>
    </row>
    <row r="7" spans="2:36" ht="12.9" thickBot="1" x14ac:dyDescent="0.35">
      <c r="B7" s="106"/>
      <c r="C7" s="1"/>
      <c r="D7" s="1"/>
      <c r="E7" s="37" t="s">
        <v>212</v>
      </c>
      <c r="F7" s="38" t="s">
        <v>213</v>
      </c>
      <c r="G7" s="39" t="s">
        <v>214</v>
      </c>
      <c r="H7" s="3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98"/>
    </row>
    <row r="8" spans="2:36" ht="37.299999999999997" x14ac:dyDescent="0.3">
      <c r="B8" s="106"/>
      <c r="C8" s="195" t="s">
        <v>215</v>
      </c>
      <c r="D8" s="90" t="s">
        <v>216</v>
      </c>
      <c r="E8" s="142">
        <v>405.34428334280835</v>
      </c>
      <c r="F8" s="86"/>
      <c r="G8" s="128">
        <f>'Market-consistent B Sheet Solo'!H67</f>
        <v>372.46151022931991</v>
      </c>
      <c r="H8" s="33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98"/>
    </row>
    <row r="9" spans="2:36" x14ac:dyDescent="0.3">
      <c r="B9" s="106"/>
      <c r="C9" s="196"/>
      <c r="D9" s="89" t="s">
        <v>217</v>
      </c>
      <c r="E9" s="34"/>
      <c r="F9" s="61"/>
      <c r="G9" s="125"/>
      <c r="H9" s="33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98"/>
    </row>
    <row r="10" spans="2:36" x14ac:dyDescent="0.3">
      <c r="B10" s="106"/>
      <c r="C10" s="197"/>
      <c r="D10" s="41" t="s">
        <v>218</v>
      </c>
      <c r="E10" s="143">
        <f>E8</f>
        <v>405.34428334280835</v>
      </c>
      <c r="F10" s="61"/>
      <c r="G10" s="125">
        <f>G8</f>
        <v>372.46151022931991</v>
      </c>
      <c r="H10" s="3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98"/>
    </row>
    <row r="11" spans="2:36" x14ac:dyDescent="0.3">
      <c r="B11" s="106"/>
      <c r="C11" s="196"/>
      <c r="D11" s="89" t="s">
        <v>219</v>
      </c>
      <c r="E11" s="34"/>
      <c r="F11" s="61"/>
      <c r="G11" s="125"/>
      <c r="H11" s="33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98"/>
    </row>
    <row r="12" spans="2:36" ht="12.9" thickBot="1" x14ac:dyDescent="0.35">
      <c r="B12" s="106"/>
      <c r="C12" s="198"/>
      <c r="D12" s="11" t="s">
        <v>220</v>
      </c>
      <c r="E12" s="144">
        <f>E10</f>
        <v>405.34428334280835</v>
      </c>
      <c r="F12" s="135">
        <f>G12-E12</f>
        <v>-32.88277311348844</v>
      </c>
      <c r="G12" s="127">
        <f>G10</f>
        <v>372.46151022931991</v>
      </c>
      <c r="H12" s="33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98"/>
    </row>
    <row r="13" spans="2:36" x14ac:dyDescent="0.3">
      <c r="B13" s="106"/>
      <c r="C13" s="1"/>
      <c r="D13" s="1"/>
      <c r="E13" s="1"/>
      <c r="F13" s="1"/>
      <c r="G13" s="1"/>
      <c r="H13" s="3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8"/>
    </row>
    <row r="14" spans="2:36" ht="12.9" thickBot="1" x14ac:dyDescent="0.35">
      <c r="B14" s="106"/>
      <c r="C14" s="1"/>
      <c r="D14" s="1"/>
      <c r="E14" s="1"/>
      <c r="F14" s="1"/>
      <c r="G14" s="1"/>
      <c r="H14" s="3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8"/>
    </row>
    <row r="15" spans="2:36" ht="24.9" x14ac:dyDescent="0.3">
      <c r="B15" s="106"/>
      <c r="C15" s="1"/>
      <c r="D15" s="1"/>
      <c r="E15" s="91" t="s">
        <v>237</v>
      </c>
      <c r="F15" s="40" t="s">
        <v>221</v>
      </c>
      <c r="G15" s="92" t="s">
        <v>238</v>
      </c>
      <c r="H15" s="3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98"/>
    </row>
    <row r="16" spans="2:36" ht="12.9" thickBot="1" x14ac:dyDescent="0.35">
      <c r="B16" s="106"/>
      <c r="C16" s="1"/>
      <c r="D16" s="1"/>
      <c r="E16" s="50" t="s">
        <v>222</v>
      </c>
      <c r="F16" s="51" t="s">
        <v>223</v>
      </c>
      <c r="G16" s="52" t="s">
        <v>224</v>
      </c>
      <c r="H16" s="33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98"/>
    </row>
    <row r="17" spans="2:36" ht="12.75" customHeight="1" x14ac:dyDescent="0.3">
      <c r="B17" s="106"/>
      <c r="C17" s="199" t="s">
        <v>225</v>
      </c>
      <c r="D17" s="64" t="s">
        <v>226</v>
      </c>
      <c r="E17" s="145">
        <v>135.29753678683699</v>
      </c>
      <c r="F17" s="86"/>
      <c r="G17" s="150">
        <v>150.07466101571001</v>
      </c>
      <c r="H17" s="3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98"/>
    </row>
    <row r="18" spans="2:36" x14ac:dyDescent="0.3">
      <c r="B18" s="106"/>
      <c r="C18" s="200"/>
      <c r="D18" s="65" t="s">
        <v>227</v>
      </c>
      <c r="E18" s="146">
        <v>20.862894991273201</v>
      </c>
      <c r="F18" s="61"/>
      <c r="G18" s="150">
        <v>18.404086287270101</v>
      </c>
      <c r="H18" s="33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98"/>
    </row>
    <row r="19" spans="2:36" x14ac:dyDescent="0.3">
      <c r="B19" s="106"/>
      <c r="C19" s="200"/>
      <c r="D19" s="65" t="s">
        <v>264</v>
      </c>
      <c r="E19" s="146">
        <v>-31.3</v>
      </c>
      <c r="F19" s="61"/>
      <c r="G19" s="150">
        <v>-33.339054500348801</v>
      </c>
      <c r="H19" s="3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98"/>
    </row>
    <row r="20" spans="2:36" x14ac:dyDescent="0.3">
      <c r="B20" s="106"/>
      <c r="C20" s="200"/>
      <c r="D20" s="65" t="s">
        <v>228</v>
      </c>
      <c r="E20" s="146">
        <v>16.830579216513598</v>
      </c>
      <c r="F20" s="61"/>
      <c r="G20" s="150">
        <v>20.510826724921099</v>
      </c>
      <c r="H20" s="3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98"/>
    </row>
    <row r="21" spans="2:36" ht="12.75" customHeight="1" x14ac:dyDescent="0.3">
      <c r="B21" s="106"/>
      <c r="C21" s="200"/>
      <c r="D21" s="89" t="s">
        <v>229</v>
      </c>
      <c r="E21" s="146">
        <v>9.6167519517521782</v>
      </c>
      <c r="F21" s="61"/>
      <c r="G21" s="125">
        <f>G22-SUM(G17:G20)</f>
        <v>17.585349170725607</v>
      </c>
      <c r="H21" s="3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98"/>
    </row>
    <row r="22" spans="2:36" ht="12.9" thickBot="1" x14ac:dyDescent="0.35">
      <c r="B22" s="106"/>
      <c r="C22" s="201"/>
      <c r="D22" s="66" t="s">
        <v>230</v>
      </c>
      <c r="E22" s="147">
        <v>151.30776294637599</v>
      </c>
      <c r="F22" s="135">
        <f>G22-E22</f>
        <v>21.928105751902024</v>
      </c>
      <c r="G22" s="127">
        <v>173.23586869827801</v>
      </c>
      <c r="H22" s="3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98"/>
    </row>
    <row r="23" spans="2:36" x14ac:dyDescent="0.3">
      <c r="B23" s="106"/>
      <c r="C23" s="1"/>
      <c r="D23" s="1"/>
      <c r="E23" s="1"/>
      <c r="F23" s="1"/>
      <c r="G23" s="1"/>
      <c r="H23" s="3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98"/>
    </row>
    <row r="24" spans="2:36" ht="12.9" thickBot="1" x14ac:dyDescent="0.35">
      <c r="B24" s="106"/>
      <c r="C24" s="1"/>
      <c r="D24" s="1"/>
      <c r="E24" s="1"/>
      <c r="F24" s="1"/>
      <c r="G24" s="1"/>
      <c r="H24" s="3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98"/>
    </row>
    <row r="25" spans="2:36" ht="24.9" x14ac:dyDescent="0.3">
      <c r="B25" s="106"/>
      <c r="C25" s="1"/>
      <c r="D25" s="1"/>
      <c r="E25" s="91" t="s">
        <v>237</v>
      </c>
      <c r="F25" s="40" t="s">
        <v>231</v>
      </c>
      <c r="G25" s="92" t="s">
        <v>238</v>
      </c>
      <c r="H25" s="3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98"/>
    </row>
    <row r="26" spans="2:36" ht="12.9" thickBot="1" x14ac:dyDescent="0.35">
      <c r="B26" s="106"/>
      <c r="C26" s="1"/>
      <c r="D26" s="1"/>
      <c r="E26" s="53" t="s">
        <v>232</v>
      </c>
      <c r="F26" s="54" t="s">
        <v>233</v>
      </c>
      <c r="G26" s="55" t="s">
        <v>234</v>
      </c>
      <c r="H26" s="3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98"/>
    </row>
    <row r="27" spans="2:36" ht="12.9" thickBot="1" x14ac:dyDescent="0.35">
      <c r="B27" s="106"/>
      <c r="C27" s="1"/>
      <c r="D27" s="118" t="s">
        <v>235</v>
      </c>
      <c r="E27" s="148">
        <v>2.87</v>
      </c>
      <c r="F27" s="149">
        <f>G27-E27</f>
        <v>-0.52</v>
      </c>
      <c r="G27" s="151">
        <v>2.35</v>
      </c>
      <c r="H27" s="3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98"/>
    </row>
    <row r="28" spans="2:36" ht="14.25" customHeight="1" thickBot="1" x14ac:dyDescent="0.35">
      <c r="B28" s="107"/>
      <c r="C28" s="8"/>
      <c r="D28" s="192"/>
      <c r="E28" s="192"/>
      <c r="F28" s="192"/>
      <c r="G28" s="192"/>
      <c r="H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98"/>
    </row>
    <row r="29" spans="2:36" x14ac:dyDescent="0.3">
      <c r="B29" s="108"/>
      <c r="C29" s="17"/>
      <c r="D29" s="17"/>
      <c r="E29" s="17"/>
      <c r="F29" s="17"/>
      <c r="G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98"/>
    </row>
    <row r="30" spans="2:36" x14ac:dyDescent="0.3">
      <c r="B30" s="108"/>
      <c r="C30" s="17"/>
      <c r="D30" s="17"/>
      <c r="E30" s="17"/>
      <c r="F30" s="17"/>
      <c r="G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98"/>
    </row>
    <row r="31" spans="2:36" x14ac:dyDescent="0.3">
      <c r="B31" s="108"/>
      <c r="C31" s="17"/>
      <c r="D31" s="17"/>
      <c r="E31" s="17"/>
      <c r="F31" s="17"/>
      <c r="G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98"/>
    </row>
    <row r="32" spans="2:36" x14ac:dyDescent="0.3">
      <c r="B32" s="108"/>
      <c r="C32" s="17"/>
      <c r="D32" s="17"/>
      <c r="E32" s="17"/>
      <c r="F32" s="17"/>
      <c r="G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98"/>
    </row>
    <row r="33" spans="2:36" x14ac:dyDescent="0.3">
      <c r="B33" s="108"/>
      <c r="C33" s="17"/>
      <c r="D33" s="17"/>
      <c r="E33" s="17"/>
      <c r="F33" s="17"/>
      <c r="G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98"/>
    </row>
    <row r="34" spans="2:36" x14ac:dyDescent="0.3">
      <c r="B34" s="108"/>
      <c r="C34" s="17"/>
      <c r="D34" s="17"/>
      <c r="E34" s="17"/>
      <c r="F34" s="17"/>
      <c r="G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98"/>
    </row>
    <row r="35" spans="2:36" x14ac:dyDescent="0.3">
      <c r="B35" s="108"/>
      <c r="C35" s="17"/>
      <c r="D35" s="17"/>
      <c r="E35" s="17"/>
      <c r="F35" s="17"/>
      <c r="G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98"/>
    </row>
    <row r="36" spans="2:36" x14ac:dyDescent="0.3">
      <c r="B36" s="108"/>
      <c r="C36" s="17"/>
      <c r="D36" s="17"/>
      <c r="E36" s="17"/>
      <c r="F36" s="17"/>
      <c r="G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98"/>
    </row>
    <row r="37" spans="2:36" x14ac:dyDescent="0.3">
      <c r="B37" s="108"/>
      <c r="C37" s="17"/>
      <c r="D37" s="17"/>
      <c r="E37" s="17"/>
      <c r="F37" s="17"/>
      <c r="G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98"/>
    </row>
    <row r="38" spans="2:36" x14ac:dyDescent="0.3">
      <c r="B38" s="108"/>
      <c r="C38" s="17"/>
      <c r="D38" s="17"/>
      <c r="E38" s="17"/>
      <c r="F38" s="17"/>
      <c r="G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98"/>
    </row>
    <row r="39" spans="2:36" x14ac:dyDescent="0.3">
      <c r="B39" s="108"/>
      <c r="C39" s="17"/>
      <c r="D39" s="17"/>
      <c r="E39" s="17"/>
      <c r="F39" s="17"/>
      <c r="G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98"/>
    </row>
    <row r="40" spans="2:36" x14ac:dyDescent="0.3">
      <c r="B40" s="108"/>
      <c r="C40" s="17"/>
      <c r="D40" s="17"/>
      <c r="E40" s="17"/>
      <c r="F40" s="17"/>
      <c r="G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98"/>
    </row>
    <row r="41" spans="2:36" x14ac:dyDescent="0.3">
      <c r="B41" s="108"/>
      <c r="C41" s="17"/>
      <c r="D41" s="17"/>
      <c r="E41" s="17"/>
      <c r="F41" s="17"/>
      <c r="G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98"/>
    </row>
    <row r="42" spans="2:36" x14ac:dyDescent="0.3">
      <c r="B42" s="108"/>
      <c r="C42" s="17"/>
      <c r="D42" s="17"/>
      <c r="E42" s="17"/>
      <c r="F42" s="17"/>
      <c r="G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98"/>
    </row>
    <row r="43" spans="2:36" x14ac:dyDescent="0.3">
      <c r="B43" s="109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</row>
  </sheetData>
  <mergeCells count="5">
    <mergeCell ref="D28:G28"/>
    <mergeCell ref="B1:H1"/>
    <mergeCell ref="C8:C12"/>
    <mergeCell ref="C17:C22"/>
    <mergeCell ref="C3:D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Performance Non-Life Solo</vt:lpstr>
      <vt:lpstr>Performance Life Solo</vt:lpstr>
      <vt:lpstr>Performance Solo Reins.</vt:lpstr>
      <vt:lpstr>Market-consistent B Sheet Solo</vt:lpstr>
      <vt:lpstr>Solvency Solo</vt:lpstr>
      <vt:lpstr>'Market-consistent B Sheet Solo'!Print_Area</vt:lpstr>
      <vt:lpstr>'Performance Life Solo'!Print_Area</vt:lpstr>
      <vt:lpstr>'Performance Non-Life Solo'!Print_Area</vt:lpstr>
      <vt:lpstr>'Performance Solo Reins.'!Print_Area</vt:lpstr>
      <vt:lpstr>'Solvency Solo'!Print_Area</vt:lpstr>
      <vt:lpstr>'Performance Non-Life Solo'!Print_Titles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2019-09-02T12:47:49Z</dcterms:created>
  <dcterms:modified xsi:type="dcterms:W3CDTF">2022-04-21T18:31:53Z</dcterms:modified>
</cp:coreProperties>
</file>